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zvršenje financijskog plana\2024\Polugodišnji izvještaji o izvršenju\"/>
    </mc:Choice>
  </mc:AlternateContent>
  <bookViews>
    <workbookView xWindow="0" yWindow="0" windowWidth="28800" windowHeight="13020" firstSheet="1" activeTab="5"/>
  </bookViews>
  <sheets>
    <sheet name="SAŽETAK" sheetId="1" r:id="rId1"/>
    <sheet name=" Račun prihoda i rashoda" sheetId="3" r:id="rId2"/>
    <sheet name="Rashodi prema izvorima financ." sheetId="13" r:id="rId3"/>
    <sheet name="Rashodi prema funkcijskoj k" sheetId="14" r:id="rId4"/>
    <sheet name="Račun financiranja" sheetId="15" r:id="rId5"/>
    <sheet name="Programska klasifikacija-4002" sheetId="16" r:id="rId6"/>
    <sheet name="Programska klasifikacija -4003" sheetId="17" r:id="rId7"/>
  </sheets>
  <definedNames>
    <definedName name="_xlnm.Print_Area" localSheetId="1">' Račun prihoda i rashoda'!$B$1:$I$85</definedName>
    <definedName name="_xlnm.Print_Area" localSheetId="0">SAŽETAK!$B$1:$K$29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7" l="1"/>
  <c r="H7" i="17"/>
  <c r="H7" i="16"/>
  <c r="F8" i="17"/>
  <c r="G8" i="17"/>
  <c r="H8" i="17"/>
  <c r="H24" i="17"/>
  <c r="H23" i="17" s="1"/>
  <c r="G24" i="17"/>
  <c r="G23" i="17" s="1"/>
  <c r="F24" i="17"/>
  <c r="F23" i="17" s="1"/>
  <c r="H18" i="17"/>
  <c r="H17" i="17" s="1"/>
  <c r="G18" i="17"/>
  <c r="G17" i="17" s="1"/>
  <c r="F18" i="17"/>
  <c r="F17" i="17" s="1"/>
  <c r="H8" i="16"/>
  <c r="I30" i="16"/>
  <c r="I35" i="16"/>
  <c r="H46" i="16"/>
  <c r="I48" i="16"/>
  <c r="I52" i="16"/>
  <c r="F16" i="17" l="1"/>
  <c r="F15" i="17" s="1"/>
  <c r="G16" i="17"/>
  <c r="G15" i="17" s="1"/>
  <c r="F22" i="17"/>
  <c r="F21" i="17" s="1"/>
  <c r="F20" i="17" s="1"/>
  <c r="F14" i="17" s="1"/>
  <c r="H16" i="17"/>
  <c r="H15" i="17" s="1"/>
  <c r="G22" i="17"/>
  <c r="G21" i="17" s="1"/>
  <c r="G20" i="17" s="1"/>
  <c r="G14" i="17" s="1"/>
  <c r="H22" i="17"/>
  <c r="H21" i="17" s="1"/>
  <c r="H20" i="17" s="1"/>
  <c r="H105" i="16"/>
  <c r="H104" i="16" s="1"/>
  <c r="L64" i="3"/>
  <c r="K64" i="3"/>
  <c r="K66" i="3"/>
  <c r="K75" i="3"/>
  <c r="J80" i="3"/>
  <c r="J81" i="3"/>
  <c r="I90" i="3" l="1"/>
  <c r="I89" i="3" s="1"/>
  <c r="I88" i="3" s="1"/>
  <c r="I87" i="3" s="1"/>
  <c r="I86" i="3" s="1"/>
  <c r="I85" i="3" s="1"/>
  <c r="I84" i="3" s="1"/>
  <c r="I83" i="3" s="1"/>
  <c r="I80" i="3" s="1"/>
  <c r="I79" i="3" s="1"/>
  <c r="I78" i="3" s="1"/>
  <c r="I77" i="3" s="1"/>
  <c r="I76" i="3" s="1"/>
  <c r="I75" i="3" s="1"/>
  <c r="I74" i="3" s="1"/>
  <c r="I73" i="3" s="1"/>
  <c r="I72" i="3" s="1"/>
  <c r="I71" i="3" s="1"/>
  <c r="I70" i="3" s="1"/>
  <c r="I69" i="3" s="1"/>
  <c r="I68" i="3" s="1"/>
  <c r="I67" i="3" s="1"/>
  <c r="I66" i="3" s="1"/>
  <c r="I65" i="3" s="1"/>
  <c r="I64" i="3" s="1"/>
  <c r="I63" i="3" s="1"/>
  <c r="I62" i="3" s="1"/>
  <c r="I61" i="3" s="1"/>
  <c r="I60" i="3" s="1"/>
  <c r="I59" i="3" s="1"/>
  <c r="I58" i="3" s="1"/>
  <c r="I57" i="3" s="1"/>
  <c r="I56" i="3" s="1"/>
  <c r="I55" i="3" s="1"/>
  <c r="I54" i="3" s="1"/>
  <c r="I53" i="3" s="1"/>
  <c r="I52" i="3" s="1"/>
  <c r="I51" i="3" s="1"/>
  <c r="I50" i="3" s="1"/>
  <c r="I49" i="3" s="1"/>
  <c r="I48" i="3" s="1"/>
  <c r="I47" i="3" s="1"/>
  <c r="I46" i="3" s="1"/>
  <c r="I45" i="3" s="1"/>
  <c r="I44" i="3" s="1"/>
  <c r="I43" i="3" s="1"/>
  <c r="I42" i="3" s="1"/>
  <c r="I41" i="3" s="1"/>
  <c r="I40" i="3" s="1"/>
  <c r="I39" i="3" s="1"/>
  <c r="I38" i="3" s="1"/>
  <c r="I37" i="3" s="1"/>
  <c r="I36" i="3" s="1"/>
  <c r="I35" i="3" s="1"/>
  <c r="J90" i="3"/>
  <c r="J89" i="3" s="1"/>
  <c r="J88" i="3" s="1"/>
  <c r="G89" i="3"/>
  <c r="G88" i="3" s="1"/>
  <c r="H38" i="3" l="1"/>
  <c r="I30" i="3" l="1"/>
  <c r="I29" i="3" s="1"/>
  <c r="I28" i="3" s="1"/>
  <c r="I27" i="3" s="1"/>
  <c r="I26" i="3" s="1"/>
  <c r="I25" i="3" s="1"/>
  <c r="I24" i="3" s="1"/>
  <c r="I23" i="3" s="1"/>
  <c r="I22" i="3" s="1"/>
  <c r="I21" i="3" s="1"/>
  <c r="I20" i="3" s="1"/>
  <c r="I19" i="3" s="1"/>
  <c r="I18" i="3" s="1"/>
  <c r="I17" i="3" s="1"/>
  <c r="I16" i="3" s="1"/>
  <c r="I15" i="3" s="1"/>
  <c r="I14" i="3" s="1"/>
  <c r="I13" i="3" s="1"/>
  <c r="I12" i="3" s="1"/>
  <c r="I11" i="3" s="1"/>
  <c r="I10" i="3" s="1"/>
  <c r="G13" i="3"/>
  <c r="H13" i="3"/>
  <c r="J13" i="3"/>
  <c r="J18" i="1"/>
  <c r="G18" i="1"/>
  <c r="K15" i="1"/>
  <c r="L15" i="1"/>
  <c r="L12" i="1"/>
  <c r="K14" i="1"/>
  <c r="K18" i="1"/>
  <c r="K12" i="1"/>
  <c r="K65" i="3" l="1"/>
  <c r="I88" i="16"/>
  <c r="I90" i="16"/>
  <c r="I91" i="16"/>
  <c r="I92" i="16"/>
  <c r="I93" i="16"/>
  <c r="I94" i="16"/>
  <c r="I95" i="16"/>
  <c r="I97" i="16"/>
  <c r="I98" i="16"/>
  <c r="I99" i="16"/>
  <c r="I100" i="16"/>
  <c r="I101" i="16"/>
  <c r="I103" i="16"/>
  <c r="I86" i="16"/>
  <c r="I85" i="16"/>
  <c r="I77" i="16"/>
  <c r="G68" i="16"/>
  <c r="H68" i="16"/>
  <c r="F68" i="16"/>
  <c r="G62" i="16"/>
  <c r="H62" i="16"/>
  <c r="F62" i="16"/>
  <c r="G101" i="16"/>
  <c r="F76" i="16"/>
  <c r="F84" i="16"/>
  <c r="F101" i="16"/>
  <c r="F95" i="16"/>
  <c r="F88" i="16"/>
  <c r="H12" i="16"/>
  <c r="G12" i="16"/>
  <c r="G46" i="16"/>
  <c r="F12" i="16"/>
  <c r="F46" i="16"/>
  <c r="G11" i="14"/>
  <c r="H11" i="14"/>
  <c r="G10" i="14"/>
  <c r="G9" i="14" s="1"/>
  <c r="H69" i="3"/>
  <c r="H83" i="3"/>
  <c r="H88" i="3"/>
  <c r="H25" i="3"/>
  <c r="H18" i="3"/>
  <c r="D23" i="13"/>
  <c r="D19" i="13"/>
  <c r="D13" i="13"/>
  <c r="D9" i="13"/>
  <c r="F83" i="16" l="1"/>
  <c r="C9" i="13" l="1"/>
  <c r="C13" i="13"/>
  <c r="C21" i="13"/>
  <c r="C19" i="13"/>
  <c r="C23" i="13"/>
  <c r="F13" i="13"/>
  <c r="F23" i="13"/>
  <c r="J38" i="3"/>
  <c r="G38" i="3"/>
  <c r="J83" i="3"/>
  <c r="G83" i="3"/>
  <c r="J69" i="3"/>
  <c r="G69" i="3"/>
  <c r="L66" i="3"/>
  <c r="H57" i="3"/>
  <c r="J57" i="3"/>
  <c r="G57" i="3"/>
  <c r="H95" i="16" l="1"/>
  <c r="I96" i="16" s="1"/>
  <c r="H101" i="16"/>
  <c r="I102" i="16" s="1"/>
  <c r="H88" i="16"/>
  <c r="I89" i="16" s="1"/>
  <c r="G95" i="16"/>
  <c r="G88" i="16"/>
  <c r="H84" i="16"/>
  <c r="H76" i="16"/>
  <c r="H83" i="16" l="1"/>
  <c r="J50" i="3" l="1"/>
  <c r="H50" i="3"/>
  <c r="G50" i="3"/>
  <c r="K71" i="3"/>
  <c r="H86" i="3"/>
  <c r="H80" i="3" s="1"/>
  <c r="G86" i="3"/>
  <c r="G80" i="3" s="1"/>
  <c r="G79" i="3" s="1"/>
  <c r="I87" i="16"/>
  <c r="I82" i="16"/>
  <c r="I78" i="16"/>
  <c r="I80" i="16"/>
  <c r="H12" i="17"/>
  <c r="H11" i="17" s="1"/>
  <c r="G12" i="17"/>
  <c r="G11" i="17" s="1"/>
  <c r="F12" i="17"/>
  <c r="G84" i="16"/>
  <c r="G83" i="16" s="1"/>
  <c r="H81" i="16"/>
  <c r="G81" i="16"/>
  <c r="F81" i="16"/>
  <c r="G76" i="16"/>
  <c r="H79" i="16"/>
  <c r="G79" i="16"/>
  <c r="F79" i="16"/>
  <c r="H56" i="16"/>
  <c r="G56" i="16"/>
  <c r="H15" i="16"/>
  <c r="K56" i="3"/>
  <c r="H28" i="3"/>
  <c r="J18" i="3"/>
  <c r="J15" i="3"/>
  <c r="H15" i="3"/>
  <c r="H12" i="3" s="1"/>
  <c r="G18" i="3"/>
  <c r="J22" i="3"/>
  <c r="G22" i="3"/>
  <c r="F19" i="13"/>
  <c r="J12" i="3" l="1"/>
  <c r="H79" i="3"/>
  <c r="I81" i="16"/>
  <c r="I79" i="16"/>
  <c r="I84" i="16"/>
  <c r="I76" i="16"/>
  <c r="G10" i="17"/>
  <c r="G9" i="17" s="1"/>
  <c r="G7" i="17"/>
  <c r="H10" i="17"/>
  <c r="H9" i="17" s="1"/>
  <c r="F10" i="17"/>
  <c r="F9" i="17" s="1"/>
  <c r="F7" i="17" s="1"/>
  <c r="F11" i="17"/>
  <c r="F75" i="16"/>
  <c r="H75" i="16"/>
  <c r="H74" i="16" s="1"/>
  <c r="G75" i="16"/>
  <c r="C11" i="13"/>
  <c r="I75" i="16" l="1"/>
  <c r="H110" i="16"/>
  <c r="G110" i="16"/>
  <c r="G109" i="16" s="1"/>
  <c r="G108" i="16" s="1"/>
  <c r="G107" i="16" s="1"/>
  <c r="F110" i="16"/>
  <c r="F109" i="16" s="1"/>
  <c r="F108" i="16" s="1"/>
  <c r="F107" i="16" s="1"/>
  <c r="I71" i="16"/>
  <c r="I69" i="16"/>
  <c r="I67" i="16"/>
  <c r="I66" i="16"/>
  <c r="I64" i="16"/>
  <c r="I59" i="16"/>
  <c r="I58" i="16"/>
  <c r="I57" i="16"/>
  <c r="F56" i="16"/>
  <c r="I51" i="16"/>
  <c r="H50" i="16"/>
  <c r="H49" i="16" s="1"/>
  <c r="G50" i="16"/>
  <c r="G49" i="16" s="1"/>
  <c r="F50" i="16"/>
  <c r="F49" i="16" s="1"/>
  <c r="I47" i="16"/>
  <c r="I46" i="16"/>
  <c r="G45" i="16"/>
  <c r="F45" i="16"/>
  <c r="I43" i="16"/>
  <c r="H40" i="16"/>
  <c r="G40" i="16"/>
  <c r="F40" i="16"/>
  <c r="I36" i="16"/>
  <c r="I34" i="16"/>
  <c r="H32" i="16"/>
  <c r="G32" i="16"/>
  <c r="F32" i="16"/>
  <c r="I29" i="16"/>
  <c r="I28" i="16"/>
  <c r="I27" i="16"/>
  <c r="I26" i="16"/>
  <c r="H25" i="16"/>
  <c r="G25" i="16"/>
  <c r="F25" i="16"/>
  <c r="I23" i="16"/>
  <c r="I22" i="16"/>
  <c r="I21" i="16"/>
  <c r="H20" i="16"/>
  <c r="G20" i="16"/>
  <c r="F20" i="16"/>
  <c r="I18" i="16"/>
  <c r="H17" i="16"/>
  <c r="G17" i="16"/>
  <c r="F17" i="16"/>
  <c r="I16" i="16"/>
  <c r="G15" i="16"/>
  <c r="F15" i="16"/>
  <c r="I14" i="16"/>
  <c r="I13" i="16"/>
  <c r="H10" i="14"/>
  <c r="H9" i="14" s="1"/>
  <c r="F10" i="14"/>
  <c r="F9" i="14" s="1"/>
  <c r="D10" i="14"/>
  <c r="D9" i="14" s="1"/>
  <c r="C10" i="14"/>
  <c r="C9" i="14" s="1"/>
  <c r="F25" i="13"/>
  <c r="D25" i="13"/>
  <c r="C25" i="13"/>
  <c r="C18" i="13" s="1"/>
  <c r="H24" i="13"/>
  <c r="G24" i="13"/>
  <c r="H22" i="13"/>
  <c r="G22" i="13"/>
  <c r="F21" i="13"/>
  <c r="D21" i="13"/>
  <c r="D18" i="13" s="1"/>
  <c r="H20" i="13"/>
  <c r="G20" i="13"/>
  <c r="G16" i="13"/>
  <c r="F15" i="13"/>
  <c r="F8" i="13" s="1"/>
  <c r="D15" i="13"/>
  <c r="C15" i="13"/>
  <c r="C8" i="13" s="1"/>
  <c r="H14" i="13"/>
  <c r="G14" i="13"/>
  <c r="H12" i="13"/>
  <c r="G12" i="13"/>
  <c r="F11" i="13"/>
  <c r="G11" i="13" s="1"/>
  <c r="D11" i="13"/>
  <c r="D8" i="13" s="1"/>
  <c r="H10" i="13"/>
  <c r="G10" i="13"/>
  <c r="F9" i="13"/>
  <c r="F18" i="13" l="1"/>
  <c r="G55" i="16"/>
  <c r="G54" i="16" s="1"/>
  <c r="G53" i="16" s="1"/>
  <c r="H55" i="16"/>
  <c r="H54" i="16" s="1"/>
  <c r="F55" i="16"/>
  <c r="F54" i="16" s="1"/>
  <c r="G74" i="16"/>
  <c r="G73" i="16" s="1"/>
  <c r="G72" i="16" s="1"/>
  <c r="I68" i="16"/>
  <c r="H45" i="16"/>
  <c r="I45" i="16" s="1"/>
  <c r="I49" i="16"/>
  <c r="G19" i="16"/>
  <c r="H11" i="16"/>
  <c r="I17" i="16"/>
  <c r="F11" i="16"/>
  <c r="I15" i="16"/>
  <c r="G11" i="16"/>
  <c r="G10" i="16" s="1"/>
  <c r="G9" i="16" s="1"/>
  <c r="I40" i="16"/>
  <c r="I56" i="16"/>
  <c r="I62" i="16"/>
  <c r="I32" i="16"/>
  <c r="F19" i="16"/>
  <c r="I25" i="16"/>
  <c r="I20" i="16"/>
  <c r="H23" i="13"/>
  <c r="H19" i="13"/>
  <c r="G21" i="13"/>
  <c r="G13" i="13"/>
  <c r="G9" i="13"/>
  <c r="H9" i="13"/>
  <c r="I12" i="16"/>
  <c r="H109" i="16"/>
  <c r="H19" i="16"/>
  <c r="I50" i="16"/>
  <c r="H11" i="13"/>
  <c r="H13" i="13"/>
  <c r="G15" i="13"/>
  <c r="G19" i="13"/>
  <c r="H21" i="13"/>
  <c r="G23" i="13"/>
  <c r="G8" i="16" l="1"/>
  <c r="G7" i="16" s="1"/>
  <c r="H108" i="16"/>
  <c r="H107" i="16" s="1"/>
  <c r="F74" i="16"/>
  <c r="F73" i="16" s="1"/>
  <c r="F72" i="16" s="1"/>
  <c r="I55" i="16"/>
  <c r="F53" i="16"/>
  <c r="I11" i="16"/>
  <c r="H73" i="16"/>
  <c r="I83" i="16"/>
  <c r="H53" i="16"/>
  <c r="F10" i="16"/>
  <c r="F9" i="16" s="1"/>
  <c r="I19" i="16"/>
  <c r="H8" i="13"/>
  <c r="G8" i="13"/>
  <c r="H10" i="16"/>
  <c r="H18" i="13"/>
  <c r="G18" i="13"/>
  <c r="H72" i="16" l="1"/>
  <c r="F8" i="16"/>
  <c r="F7" i="16" s="1"/>
  <c r="I74" i="16"/>
  <c r="I73" i="16"/>
  <c r="I53" i="16"/>
  <c r="I54" i="16"/>
  <c r="H9" i="16"/>
  <c r="I10" i="16"/>
  <c r="L39" i="3"/>
  <c r="L40" i="3"/>
  <c r="L42" i="3"/>
  <c r="L44" i="3"/>
  <c r="L47" i="3"/>
  <c r="L48" i="3"/>
  <c r="L49" i="3"/>
  <c r="L51" i="3"/>
  <c r="L52" i="3"/>
  <c r="L53" i="3"/>
  <c r="L54" i="3"/>
  <c r="L55" i="3"/>
  <c r="L56" i="3"/>
  <c r="L58" i="3"/>
  <c r="L59" i="3"/>
  <c r="L60" i="3"/>
  <c r="L61" i="3"/>
  <c r="L62" i="3"/>
  <c r="L65" i="3"/>
  <c r="L67" i="3"/>
  <c r="L70" i="3"/>
  <c r="L71" i="3"/>
  <c r="L77" i="3"/>
  <c r="L78" i="3"/>
  <c r="K67" i="3"/>
  <c r="K70" i="3"/>
  <c r="K77" i="3"/>
  <c r="K78" i="3"/>
  <c r="K58" i="3"/>
  <c r="K59" i="3"/>
  <c r="K60" i="3"/>
  <c r="K61" i="3"/>
  <c r="K62" i="3"/>
  <c r="K39" i="3"/>
  <c r="K40" i="3"/>
  <c r="K42" i="3"/>
  <c r="K44" i="3"/>
  <c r="K47" i="3"/>
  <c r="K48" i="3"/>
  <c r="K49" i="3"/>
  <c r="K51" i="3"/>
  <c r="K52" i="3"/>
  <c r="K53" i="3"/>
  <c r="K54" i="3"/>
  <c r="K55" i="3"/>
  <c r="H76" i="3"/>
  <c r="H63" i="3"/>
  <c r="H46" i="3"/>
  <c r="H43" i="3"/>
  <c r="H41" i="3"/>
  <c r="J79" i="3"/>
  <c r="J76" i="3"/>
  <c r="J75" i="3" s="1"/>
  <c r="G76" i="3"/>
  <c r="G75" i="3" s="1"/>
  <c r="J73" i="3"/>
  <c r="J72" i="3" s="1"/>
  <c r="G73" i="3"/>
  <c r="G72" i="3" s="1"/>
  <c r="J68" i="3"/>
  <c r="H68" i="3"/>
  <c r="G68" i="3"/>
  <c r="J63" i="3"/>
  <c r="G63" i="3"/>
  <c r="J46" i="3"/>
  <c r="G46" i="3"/>
  <c r="J43" i="3"/>
  <c r="G43" i="3"/>
  <c r="J41" i="3"/>
  <c r="G41" i="3"/>
  <c r="L16" i="3"/>
  <c r="L23" i="3"/>
  <c r="L29" i="3"/>
  <c r="K29" i="3"/>
  <c r="K26" i="3"/>
  <c r="K16" i="3"/>
  <c r="K22" i="3"/>
  <c r="K23" i="3"/>
  <c r="H27" i="3"/>
  <c r="H24" i="3"/>
  <c r="H22" i="3"/>
  <c r="L22" i="3" s="1"/>
  <c r="G45" i="3" l="1"/>
  <c r="J45" i="3"/>
  <c r="H45" i="3"/>
  <c r="I7" i="16"/>
  <c r="I72" i="16"/>
  <c r="L41" i="3"/>
  <c r="K43" i="3"/>
  <c r="L63" i="3"/>
  <c r="L76" i="3"/>
  <c r="K41" i="3"/>
  <c r="L57" i="3"/>
  <c r="K68" i="3"/>
  <c r="H37" i="3"/>
  <c r="K46" i="3"/>
  <c r="H75" i="3"/>
  <c r="L75" i="3" s="1"/>
  <c r="L68" i="3"/>
  <c r="K76" i="3"/>
  <c r="L38" i="3"/>
  <c r="K50" i="3"/>
  <c r="K38" i="3"/>
  <c r="L43" i="3"/>
  <c r="K57" i="3"/>
  <c r="L69" i="3"/>
  <c r="L50" i="3"/>
  <c r="L46" i="3"/>
  <c r="K63" i="3"/>
  <c r="K69" i="3"/>
  <c r="I9" i="16"/>
  <c r="J37" i="3"/>
  <c r="G37" i="3"/>
  <c r="H21" i="3"/>
  <c r="H11" i="3" s="1"/>
  <c r="J36" i="3" l="1"/>
  <c r="G36" i="3"/>
  <c r="G35" i="3" s="1"/>
  <c r="H36" i="3"/>
  <c r="H35" i="3" s="1"/>
  <c r="K37" i="3"/>
  <c r="L37" i="3"/>
  <c r="L45" i="3"/>
  <c r="K45" i="3"/>
  <c r="I8" i="16"/>
  <c r="H10" i="3"/>
  <c r="J35" i="3" l="1"/>
  <c r="L36" i="3"/>
  <c r="K36" i="3"/>
  <c r="J28" i="3"/>
  <c r="G28" i="3"/>
  <c r="G27" i="3" s="1"/>
  <c r="G21" i="3"/>
  <c r="J25" i="3"/>
  <c r="J24" i="3" s="1"/>
  <c r="G25" i="3"/>
  <c r="G24" i="3" s="1"/>
  <c r="J21" i="3"/>
  <c r="G15" i="3"/>
  <c r="G12" i="3" s="1"/>
  <c r="H17" i="1"/>
  <c r="H14" i="1"/>
  <c r="L14" i="1" s="1"/>
  <c r="J17" i="1"/>
  <c r="G17" i="1"/>
  <c r="J14" i="1"/>
  <c r="G14" i="1"/>
  <c r="K17" i="1" l="1"/>
  <c r="L17" i="1"/>
  <c r="K35" i="3"/>
  <c r="L35" i="3"/>
  <c r="K21" i="3"/>
  <c r="L21" i="3"/>
  <c r="L28" i="3"/>
  <c r="K28" i="3"/>
  <c r="K25" i="3"/>
  <c r="K24" i="3" s="1"/>
  <c r="L12" i="3"/>
  <c r="J27" i="3"/>
  <c r="L15" i="3"/>
  <c r="K15" i="3"/>
  <c r="J11" i="3" l="1"/>
  <c r="G11" i="3"/>
  <c r="G10" i="3" s="1"/>
  <c r="K12" i="3"/>
  <c r="L27" i="3"/>
  <c r="K27" i="3"/>
  <c r="L11" i="3" l="1"/>
  <c r="J10" i="3"/>
  <c r="L10" i="3" s="1"/>
  <c r="K11" i="3"/>
  <c r="K10" i="3" l="1"/>
</calcChain>
</file>

<file path=xl/sharedStrings.xml><?xml version="1.0" encoding="utf-8"?>
<sst xmlns="http://schemas.openxmlformats.org/spreadsheetml/2006/main" count="368" uniqueCount="175">
  <si>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</si>
  <si>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</si>
  <si>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</si>
  <si>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</si>
  <si>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</si>
  <si>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</si>
  <si>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</si>
  <si>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</si>
  <si>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</si>
  <si>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</si>
  <si>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</si>
  <si>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</si>
  <si>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</si>
  <si>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</si>
  <si>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</si>
  <si>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</si>
  <si>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</si>
  <si>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</si>
  <si>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</si>
  <si>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</si>
  <si>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</si>
  <si>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</si>
  <si>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</si>
  <si>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</si>
  <si>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</si>
  <si>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</si>
  <si>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</si>
  <si>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</si>
  <si>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</si>
  <si>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</si>
  <si>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</si>
  <si>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</si>
  <si>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</si>
  <si>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</si>
  <si>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</si>
  <si>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</si>
  <si>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</si>
  <si>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</si>
  <si>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</si>
  <si>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</si>
  <si>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</si>
  <si>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INDEKS**</t>
  </si>
  <si>
    <t>RAZLIKA PRIMITAKA I IZDATAKA</t>
  </si>
  <si>
    <t xml:space="preserve">OSTVARENJE/IZVRŠENJE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</si>
  <si>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</si>
  <si>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</si>
  <si>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</si>
  <si>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</si>
  <si>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</si>
  <si>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</si>
  <si>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</si>
  <si>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</si>
  <si>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</si>
  <si>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</si>
  <si>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po posebnim propisima</t>
  </si>
  <si>
    <t>Ostali nespomenuti prihodi</t>
  </si>
  <si>
    <t>Prihodi od donacija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</si>
  <si>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</si>
  <si>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</si>
  <si>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</si>
  <si>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redovne djelatnosti proračunskih korisnika</t>
  </si>
  <si>
    <t>Prihodi od upravnih i administrativnih pristojbi, pristojbi po posebnim propisima i naknada</t>
  </si>
  <si>
    <t>Plaće za posebne uvjete rada</t>
  </si>
  <si>
    <t>Ostali rashodi za zaposlene</t>
  </si>
  <si>
    <t>Doprinosi na plaće</t>
  </si>
  <si>
    <t>Doprinosi za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</si>
  <si>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</si>
  <si>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</si>
  <si>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</si>
  <si>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</si>
  <si>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</si>
  <si>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</si>
  <si>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</si>
  <si>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</si>
  <si>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</si>
  <si>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</si>
  <si>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</si>
  <si>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</si>
  <si>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</si>
  <si>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</si>
  <si>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</si>
  <si>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</si>
  <si>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</si>
  <si>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</si>
  <si>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</si>
  <si>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</si>
  <si>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</si>
  <si>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</si>
  <si>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</si>
  <si>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</si>
  <si>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</si>
  <si>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</si>
  <si>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</si>
  <si>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</si>
  <si>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</si>
  <si>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</si>
  <si>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</si>
  <si>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Uređaji, strojevi i oprema za ostale namjene</t>
  </si>
  <si>
    <t xml:space="preserve">Ostali nespomenuti financijski rashodi </t>
  </si>
  <si>
    <t>4 Prihodi za posebne namjene</t>
  </si>
  <si>
    <t>43 Ostali prihodi za posebne namjene</t>
  </si>
  <si>
    <t>5 Pomoći</t>
  </si>
  <si>
    <t>52 Ostale pomoći i darovnice</t>
  </si>
  <si>
    <t>6 Donacije</t>
  </si>
  <si>
    <t>61 Donacije</t>
  </si>
  <si>
    <t>Skrb za socijalno osjetljive skupine</t>
  </si>
  <si>
    <t>Opći prihodi i primici</t>
  </si>
  <si>
    <t>Plaće</t>
  </si>
  <si>
    <t>Računalne usluge</t>
  </si>
  <si>
    <t>Ostale naknade troškova zaposlenima</t>
  </si>
  <si>
    <t>Skrb o osobama s mentalnim oštećenjem</t>
  </si>
  <si>
    <t xml:space="preserve">Plaće </t>
  </si>
  <si>
    <t>Ostali prihodi za posebne namjene</t>
  </si>
  <si>
    <t>Ostale pomoći i darovnice</t>
  </si>
  <si>
    <t>Izvor financiranja:61</t>
  </si>
  <si>
    <t>Donacije</t>
  </si>
  <si>
    <t>Ostali nespomenuti financijski rashodi</t>
  </si>
  <si>
    <t>10 Socijalna zaštita</t>
  </si>
  <si>
    <t xml:space="preserve">1012 INVALIDITET </t>
  </si>
  <si>
    <t xml:space="preserve"> </t>
  </si>
  <si>
    <t>Kapitalni prijenosi između proračunskih korisnika istog proračuna</t>
  </si>
  <si>
    <t>Uredska oprema i namještaj</t>
  </si>
  <si>
    <t>Rashodi za dodatna ulaganja na nef. imovini</t>
  </si>
  <si>
    <t>Donacije od pravnih i fizičkih osoba izvan općeg proračuna</t>
  </si>
  <si>
    <t>Ostali rashodi za zaposlenike</t>
  </si>
  <si>
    <t>Prijevozna sredstva u cestovnom prometu</t>
  </si>
  <si>
    <t>Podizanje kvalitete i dostupnosti socijalne skrbi</t>
  </si>
  <si>
    <t>Hitne intervencije u sustavu socijalne skrbi</t>
  </si>
  <si>
    <t>IZVJEŠTAJ PO PROGRAMSKOJ KLASIFIKACIJI (4003)</t>
  </si>
  <si>
    <t>IZVJEŠTAJ PO PROGRAMSKOJ KLASIFIKACIJI (4002)</t>
  </si>
  <si>
    <t>Skrb o osobama s mentalnim oštećenjem( ostali izvori financiranja)</t>
  </si>
  <si>
    <t>Prijevozna sredstva</t>
  </si>
  <si>
    <t>Izvor financiranja:11</t>
  </si>
  <si>
    <t>5=4/2*100</t>
  </si>
  <si>
    <t>st.2</t>
  </si>
  <si>
    <t>st.1</t>
  </si>
  <si>
    <t>IZVJEŠTAJ RAČUNA FINANCIRANJA PREMA EKONOMSKOJ KLASIFIKACIJI I IZVORIMA FINANCIRANJA</t>
  </si>
  <si>
    <t>7=5/3*100</t>
  </si>
  <si>
    <t>1.SAŽETAK  RAČUNA PRIHODA I RASHODA I RAČUNA FINANCIRANJA</t>
  </si>
  <si>
    <t xml:space="preserve"> 2.RAČUN PRIHODA I RASHODA </t>
  </si>
  <si>
    <t xml:space="preserve">2.a IZVJEŠTAJ O PRIHODIMA I RASHODIMA PREMA EKONOMSKOJ KLASIFIKACIJI </t>
  </si>
  <si>
    <t>2.b IZVJEŠTAJ O PRIHODIMA I RASHODIMA PREMA IZVORIMA FINANCIRANJA</t>
  </si>
  <si>
    <t>2.c IZVJEŠTAJ O RASHODIMA PREMA FUNKCIJSKOJ KLASIFIKACIJI</t>
  </si>
  <si>
    <t>st.3</t>
  </si>
  <si>
    <t>st.4</t>
  </si>
  <si>
    <t>st.5</t>
  </si>
  <si>
    <t>st.6</t>
  </si>
  <si>
    <t>st.7</t>
  </si>
  <si>
    <t>UKUPNO RASHODI (3+4)</t>
  </si>
  <si>
    <t>3. RAČUN FINANCIRANJA</t>
  </si>
  <si>
    <t>Izvor financiranja:43</t>
  </si>
  <si>
    <t>Izvor financiranja:52</t>
  </si>
  <si>
    <t xml:space="preserve">Tekuće pomoći od izvanproračunskih korisnika </t>
  </si>
  <si>
    <t>Pomoći od izvanproračunskih korisnika</t>
  </si>
  <si>
    <t>IZVRŠENJE FINANCIJSKOG PLANA DOMA ZA ODRASLE OSOBE SVETI FRANE ZADAR ZA RAZDOBLJE OD 1.1. DO 30.6. 2024. GODINE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</si>
  <si>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</si>
  <si>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</si>
  <si>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</si>
  <si>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</si>
  <si>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</si>
  <si>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OSTVARENJE/  IZVRŠENJE 
1.-6.2024. </t>
  </si>
  <si>
    <t xml:space="preserve">OSTVARENJE/   IZVRŠENJE 
1.-6.2024. </t>
  </si>
  <si>
    <t xml:space="preserve">IZVRŠENJE 
1.-6.2023. </t>
  </si>
  <si>
    <t xml:space="preserve">IZVRŠENJE 
1.-6.2024. </t>
  </si>
  <si>
    <t>Dodatna ulaganja na postrojenjima i opremi</t>
  </si>
  <si>
    <t>Građevinski objekti</t>
  </si>
  <si>
    <t>Poslovni objekti</t>
  </si>
  <si>
    <t>Operativni plan konkurentnosti i kohezija - infrastruktura</t>
  </si>
  <si>
    <t>K 798015</t>
  </si>
  <si>
    <t>Dom za odrasle osobe SVETI FRANE Zadar</t>
  </si>
  <si>
    <t>Rashodi za dodatna ulaganja na nefinancijskoj imovini</t>
  </si>
  <si>
    <t>K 618391</t>
  </si>
  <si>
    <t>A 791011</t>
  </si>
  <si>
    <t>A 791010</t>
  </si>
  <si>
    <t>A 734193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</si>
</sst>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name val="Times New Roman"/>
      <family val="1"/>
    </font>
    <font>
      <b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,"/>
      <charset val="238"/>
    </font>
    <font>
      <sz val="10"/>
      <name val="Ar,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164" fontId="6" fillId="7" borderId="3" xfId="0" applyNumberFormat="1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" fillId="2" borderId="15" xfId="0" quotePrefix="1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quotePrefix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horizontal="left" vertical="center"/>
    </xf>
    <xf numFmtId="0" fontId="3" fillId="2" borderId="18" xfId="0" quotePrefix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4" fillId="2" borderId="15" xfId="0" quotePrefix="1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0" applyFont="1"/>
    <xf numFmtId="0" fontId="4" fillId="3" borderId="7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/>
    </xf>
    <xf numFmtId="0" fontId="12" fillId="0" borderId="3" xfId="0" applyFont="1" applyBorder="1"/>
    <xf numFmtId="0" fontId="12" fillId="2" borderId="3" xfId="0" applyFont="1" applyFill="1" applyBorder="1"/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/>
    <xf numFmtId="0" fontId="15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17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17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2" fillId="0" borderId="15" xfId="0" applyFont="1" applyBorder="1"/>
    <xf numFmtId="0" fontId="4" fillId="0" borderId="15" xfId="0" applyFont="1" applyBorder="1"/>
    <xf numFmtId="0" fontId="2" fillId="0" borderId="15" xfId="0" applyFont="1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/>
    <xf numFmtId="0" fontId="20" fillId="3" borderId="16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/>
    </xf>
    <xf numFmtId="0" fontId="13" fillId="0" borderId="3" xfId="0" applyFont="1" applyBorder="1"/>
    <xf numFmtId="0" fontId="13" fillId="0" borderId="16" xfId="0" applyFont="1" applyBorder="1"/>
    <xf numFmtId="3" fontId="2" fillId="2" borderId="3" xfId="0" applyNumberFormat="1" applyFont="1" applyFill="1" applyBorder="1" applyAlignment="1">
      <alignment horizontal="right" wrapText="1"/>
    </xf>
    <xf numFmtId="3" fontId="2" fillId="2" borderId="18" xfId="0" applyNumberFormat="1" applyFont="1" applyFill="1" applyBorder="1" applyAlignment="1">
      <alignment horizontal="right"/>
    </xf>
    <xf numFmtId="0" fontId="13" fillId="0" borderId="18" xfId="0" applyFont="1" applyBorder="1"/>
    <xf numFmtId="0" fontId="13" fillId="0" borderId="19" xfId="0" applyFont="1" applyBorder="1"/>
    <xf numFmtId="0" fontId="21" fillId="0" borderId="0" xfId="0" applyFont="1" applyAlignment="1">
      <alignment vertical="top" wrapText="1"/>
    </xf>
    <xf numFmtId="4" fontId="7" fillId="6" borderId="3" xfId="0" applyNumberFormat="1" applyFont="1" applyFill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6" fillId="0" borderId="0" xfId="0" applyFont="1" applyAlignment="1">
      <alignment horizontal="center" vertical="center" wrapText="1"/>
    </xf>
    <xf numFmtId="0" fontId="10" fillId="3" borderId="0" xfId="0" applyFont="1" applyFill="1"/>
    <xf numFmtId="0" fontId="10" fillId="0" borderId="0" xfId="0" applyFont="1" applyAlignment="1">
      <alignment horizontal="left"/>
    </xf>
    <xf numFmtId="0" fontId="10" fillId="3" borderId="0" xfId="0" applyFont="1" applyFill="1" applyAlignment="1">
      <alignment horizontal="left"/>
    </xf>
    <xf numFmtId="164" fontId="2" fillId="2" borderId="3" xfId="0" applyNumberFormat="1" applyFont="1" applyFill="1" applyBorder="1" applyAlignment="1">
      <alignment horizontal="right"/>
    </xf>
    <xf numFmtId="164" fontId="13" fillId="0" borderId="3" xfId="0" applyNumberFormat="1" applyFont="1" applyBorder="1"/>
    <xf numFmtId="164" fontId="2" fillId="2" borderId="18" xfId="0" applyNumberFormat="1" applyFont="1" applyFill="1" applyBorder="1" applyAlignment="1">
      <alignment horizontal="right"/>
    </xf>
    <xf numFmtId="164" fontId="13" fillId="0" borderId="18" xfId="0" applyNumberFormat="1" applyFont="1" applyBorder="1"/>
    <xf numFmtId="164" fontId="4" fillId="2" borderId="3" xfId="0" applyNumberFormat="1" applyFont="1" applyFill="1" applyBorder="1" applyAlignment="1">
      <alignment horizontal="right"/>
    </xf>
    <xf numFmtId="164" fontId="4" fillId="0" borderId="3" xfId="0" applyNumberFormat="1" applyFont="1" applyBorder="1"/>
    <xf numFmtId="164" fontId="4" fillId="2" borderId="3" xfId="0" applyNumberFormat="1" applyFont="1" applyFill="1" applyBorder="1"/>
    <xf numFmtId="164" fontId="27" fillId="2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Border="1"/>
    <xf numFmtId="0" fontId="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4" fontId="13" fillId="0" borderId="0" xfId="0" applyNumberFormat="1" applyFont="1"/>
    <xf numFmtId="164" fontId="13" fillId="5" borderId="3" xfId="0" applyNumberFormat="1" applyFont="1" applyFill="1" applyBorder="1"/>
    <xf numFmtId="164" fontId="2" fillId="5" borderId="3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wrapText="1"/>
    </xf>
    <xf numFmtId="0" fontId="7" fillId="6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0" fillId="2" borderId="3" xfId="0" quotePrefix="1" applyFont="1" applyFill="1" applyBorder="1" applyAlignment="1">
      <alignment horizontal="left" vertical="center" wrapText="1"/>
    </xf>
    <xf numFmtId="164" fontId="13" fillId="7" borderId="3" xfId="0" applyNumberFormat="1" applyFont="1" applyFill="1" applyBorder="1"/>
    <xf numFmtId="4" fontId="2" fillId="2" borderId="3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/>
    </xf>
    <xf numFmtId="164" fontId="13" fillId="0" borderId="16" xfId="0" applyNumberFormat="1" applyFont="1" applyBorder="1"/>
    <xf numFmtId="164" fontId="13" fillId="0" borderId="19" xfId="0" applyNumberFormat="1" applyFont="1" applyBorder="1"/>
    <xf numFmtId="0" fontId="2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0" fillId="0" borderId="0" xfId="0" applyFont="1" applyFill="1"/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0" fillId="0" borderId="3" xfId="0" quotePrefix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3" xfId="0" quotePrefix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164" fontId="4" fillId="0" borderId="18" xfId="0" applyNumberFormat="1" applyFont="1" applyFill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wrapText="1"/>
    </xf>
    <xf numFmtId="4" fontId="11" fillId="0" borderId="18" xfId="0" applyNumberFormat="1" applyFont="1" applyFill="1" applyBorder="1" applyAlignment="1">
      <alignment horizontal="right"/>
    </xf>
    <xf numFmtId="4" fontId="4" fillId="0" borderId="16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vertical="center" wrapText="1"/>
    </xf>
    <xf numFmtId="4" fontId="4" fillId="0" borderId="3" xfId="0" quotePrefix="1" applyNumberFormat="1" applyFont="1" applyFill="1" applyBorder="1" applyAlignment="1">
      <alignment horizontal="right" wrapText="1"/>
    </xf>
    <xf numFmtId="2" fontId="4" fillId="0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/>
    <xf numFmtId="164" fontId="4" fillId="0" borderId="3" xfId="0" quotePrefix="1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left"/>
    </xf>
    <xf numFmtId="164" fontId="2" fillId="0" borderId="18" xfId="0" applyNumberFormat="1" applyFont="1" applyFill="1" applyBorder="1" applyAlignment="1">
      <alignment wrapText="1"/>
    </xf>
    <xf numFmtId="4" fontId="4" fillId="0" borderId="18" xfId="0" applyNumberFormat="1" applyFont="1" applyFill="1" applyBorder="1" applyAlignment="1">
      <alignment horizontal="right"/>
    </xf>
    <xf numFmtId="4" fontId="4" fillId="0" borderId="19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right" wrapText="1"/>
    </xf>
    <xf numFmtId="4" fontId="13" fillId="0" borderId="0" xfId="0" applyNumberFormat="1" applyFont="1"/>
    <xf numFmtId="0" fontId="4" fillId="2" borderId="3" xfId="0" quotePrefix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wrapText="1"/>
    </xf>
    <xf numFmtId="0" fontId="4" fillId="8" borderId="3" xfId="0" applyFont="1" applyFill="1" applyBorder="1" applyAlignment="1">
      <alignment horizontal="left" vertical="center" wrapText="1"/>
    </xf>
    <xf numFmtId="4" fontId="4" fillId="8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4" fillId="0" borderId="15" xfId="0" quotePrefix="1" applyFont="1" applyFill="1" applyBorder="1" applyAlignment="1">
      <alignment horizontal="left"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20" fillId="0" borderId="15" xfId="0" quotePrefix="1" applyFont="1" applyFill="1" applyBorder="1" applyAlignment="1">
      <alignment horizontal="center" wrapText="1"/>
    </xf>
    <xf numFmtId="0" fontId="20" fillId="0" borderId="3" xfId="0" quotePrefix="1" applyFont="1" applyFill="1" applyBorder="1" applyAlignment="1">
      <alignment horizontal="center" wrapText="1"/>
    </xf>
    <xf numFmtId="0" fontId="4" fillId="0" borderId="17" xfId="0" quotePrefix="1" applyFont="1" applyFill="1" applyBorder="1" applyAlignment="1">
      <alignment horizontal="left" vertical="center" wrapText="1"/>
    </xf>
    <xf numFmtId="0" fontId="4" fillId="0" borderId="18" xfId="0" quotePrefix="1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15" xfId="0" quotePrefix="1" applyFont="1" applyFill="1" applyBorder="1" applyAlignment="1">
      <alignment horizontal="left" wrapText="1"/>
    </xf>
    <xf numFmtId="0" fontId="4" fillId="0" borderId="3" xfId="0" quotePrefix="1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20" fillId="0" borderId="15" xfId="0" quotePrefix="1" applyFont="1" applyFill="1" applyBorder="1" applyAlignment="1">
      <alignment horizontal="center" vertical="center" wrapText="1"/>
    </xf>
    <xf numFmtId="0" fontId="20" fillId="0" borderId="3" xfId="0" quotePrefix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workbookViewId="0">
      <selection activeCell="J16" sqref="J16"/>
    </sheetView>
  </sheetViews>
  <sheetFormatPr defaultRowHeight="15"/>
  <cols>
    <col min="1" max="1" width="5.140625" style="71" customWidth="1"/>
    <col min="2" max="5" width="9.140625" style="71"/>
    <col min="6" max="6" width="16.28515625" style="71" customWidth="1"/>
    <col min="7" max="7" width="23.5703125" style="71" customWidth="1"/>
    <col min="8" max="8" width="19.85546875" style="71" customWidth="1"/>
    <col min="9" max="9" width="15.85546875" style="71" customWidth="1"/>
    <col min="10" max="10" width="23.85546875" style="71" customWidth="1"/>
    <col min="11" max="11" width="10.85546875" style="71" customWidth="1"/>
    <col min="12" max="12" width="11.140625" style="71" customWidth="1"/>
    <col min="13" max="13" width="25.28515625" style="71" customWidth="1"/>
    <col min="14" max="16384" width="9.140625" style="71"/>
  </cols>
  <sheetData>
    <row r="1" spans="1:13" ht="18.75" customHeight="1">
      <c r="A1" s="89"/>
      <c r="B1" s="89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.75" customHeight="1">
      <c r="A2" s="89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28" t="s">
        <v>135</v>
      </c>
      <c r="M2" s="106"/>
    </row>
    <row r="3" spans="1:13" ht="33" customHeight="1">
      <c r="A3" s="89"/>
      <c r="B3" s="203" t="s">
        <v>154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106"/>
    </row>
    <row r="4" spans="1:13" ht="18" customHeight="1">
      <c r="A4" s="8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5.75" customHeight="1">
      <c r="A5" s="89"/>
      <c r="B5" s="203" t="s">
        <v>11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107"/>
    </row>
    <row r="6" spans="1:13" ht="18">
      <c r="A6" s="89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72"/>
    </row>
    <row r="7" spans="1:13" ht="18" customHeight="1">
      <c r="A7" s="89"/>
      <c r="B7" s="203" t="s">
        <v>138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108"/>
    </row>
    <row r="8" spans="1:13" ht="18" customHeight="1">
      <c r="A8" s="89"/>
      <c r="B8" s="147"/>
      <c r="C8" s="147"/>
      <c r="D8" s="147"/>
      <c r="E8" s="147"/>
      <c r="F8" s="147"/>
      <c r="G8" s="105"/>
      <c r="H8" s="105"/>
      <c r="I8" s="105"/>
      <c r="J8" s="105"/>
      <c r="K8" s="105"/>
      <c r="L8" s="105"/>
      <c r="M8" s="108"/>
    </row>
    <row r="9" spans="1:13" ht="18" customHeight="1" thickBot="1">
      <c r="B9" s="221" t="s">
        <v>48</v>
      </c>
      <c r="C9" s="221"/>
      <c r="D9" s="221"/>
      <c r="E9" s="221"/>
      <c r="F9" s="221"/>
      <c r="G9" s="150"/>
      <c r="H9" s="152"/>
      <c r="I9" s="152"/>
      <c r="J9" s="152"/>
      <c r="K9" s="153"/>
      <c r="L9" s="153"/>
      <c r="M9" s="154"/>
    </row>
    <row r="10" spans="1:13" ht="38.25">
      <c r="B10" s="210" t="s">
        <v>7</v>
      </c>
      <c r="C10" s="211"/>
      <c r="D10" s="211"/>
      <c r="E10" s="211"/>
      <c r="F10" s="211"/>
      <c r="G10" s="155" t="s">
        <v>43</v>
      </c>
      <c r="H10" s="155" t="s">
        <v>155</v>
      </c>
      <c r="I10" s="155" t="s">
        <v>156</v>
      </c>
      <c r="J10" s="155" t="s">
        <v>157</v>
      </c>
      <c r="K10" s="155" t="s">
        <v>21</v>
      </c>
      <c r="L10" s="156" t="s">
        <v>41</v>
      </c>
      <c r="M10" s="154"/>
    </row>
    <row r="11" spans="1:13">
      <c r="B11" s="212">
        <v>1</v>
      </c>
      <c r="C11" s="213"/>
      <c r="D11" s="213"/>
      <c r="E11" s="213"/>
      <c r="F11" s="213"/>
      <c r="G11" s="166">
        <v>2</v>
      </c>
      <c r="H11" s="164">
        <v>3</v>
      </c>
      <c r="I11" s="164">
        <v>4</v>
      </c>
      <c r="J11" s="164">
        <v>5</v>
      </c>
      <c r="K11" s="164" t="s">
        <v>32</v>
      </c>
      <c r="L11" s="165" t="s">
        <v>137</v>
      </c>
      <c r="M11" s="154"/>
    </row>
    <row r="12" spans="1:13">
      <c r="B12" s="206" t="s">
        <v>23</v>
      </c>
      <c r="C12" s="207"/>
      <c r="D12" s="207"/>
      <c r="E12" s="207"/>
      <c r="F12" s="208"/>
      <c r="G12" s="167">
        <v>615497.01</v>
      </c>
      <c r="H12" s="168">
        <v>1507582</v>
      </c>
      <c r="I12" s="168">
        <v>0</v>
      </c>
      <c r="J12" s="168">
        <v>854868.76</v>
      </c>
      <c r="K12" s="168">
        <f>J12/G12*100</f>
        <v>138.89080630952213</v>
      </c>
      <c r="L12" s="186">
        <f>J12/H12*100</f>
        <v>56.704627675310526</v>
      </c>
      <c r="M12" s="154"/>
    </row>
    <row r="13" spans="1:13">
      <c r="B13" s="209" t="s">
        <v>22</v>
      </c>
      <c r="C13" s="208"/>
      <c r="D13" s="208"/>
      <c r="E13" s="208"/>
      <c r="F13" s="208"/>
      <c r="G13" s="167">
        <v>0</v>
      </c>
      <c r="H13" s="168">
        <v>0</v>
      </c>
      <c r="I13" s="168">
        <v>0</v>
      </c>
      <c r="J13" s="168">
        <v>0</v>
      </c>
      <c r="K13" s="168">
        <v>0</v>
      </c>
      <c r="L13" s="186">
        <v>0</v>
      </c>
      <c r="M13" s="154"/>
    </row>
    <row r="14" spans="1:13">
      <c r="B14" s="206" t="s">
        <v>0</v>
      </c>
      <c r="C14" s="207"/>
      <c r="D14" s="207"/>
      <c r="E14" s="207"/>
      <c r="F14" s="208"/>
      <c r="G14" s="167">
        <f>G12</f>
        <v>615497.01</v>
      </c>
      <c r="H14" s="167">
        <f>H12</f>
        <v>1507582</v>
      </c>
      <c r="I14" s="168">
        <v>0</v>
      </c>
      <c r="J14" s="168">
        <f>J12</f>
        <v>854868.76</v>
      </c>
      <c r="K14" s="168">
        <f t="shared" ref="K14:K18" si="0">J14/G14*100</f>
        <v>138.89080630952213</v>
      </c>
      <c r="L14" s="186">
        <f t="shared" ref="L14:L17" si="1">J14/H14*100</f>
        <v>56.704627675310526</v>
      </c>
      <c r="M14" s="154" t="s">
        <v>119</v>
      </c>
    </row>
    <row r="15" spans="1:13">
      <c r="B15" s="217" t="s">
        <v>24</v>
      </c>
      <c r="C15" s="207"/>
      <c r="D15" s="207"/>
      <c r="E15" s="207"/>
      <c r="F15" s="207"/>
      <c r="G15" s="167">
        <v>629780.9</v>
      </c>
      <c r="H15" s="168">
        <v>1507582</v>
      </c>
      <c r="I15" s="168">
        <v>0</v>
      </c>
      <c r="J15" s="168">
        <v>767834.39</v>
      </c>
      <c r="K15" s="168">
        <f>J15/G15*100</f>
        <v>121.92087597448574</v>
      </c>
      <c r="L15" s="186">
        <f t="shared" si="1"/>
        <v>50.931517489595926</v>
      </c>
      <c r="M15" s="154"/>
    </row>
    <row r="16" spans="1:13">
      <c r="B16" s="209" t="s">
        <v>25</v>
      </c>
      <c r="C16" s="208"/>
      <c r="D16" s="208"/>
      <c r="E16" s="208"/>
      <c r="F16" s="208"/>
      <c r="G16" s="187">
        <v>0</v>
      </c>
      <c r="H16" s="168">
        <v>0</v>
      </c>
      <c r="I16" s="168">
        <v>0</v>
      </c>
      <c r="J16" s="168">
        <v>115203.75</v>
      </c>
      <c r="K16" s="168">
        <v>0</v>
      </c>
      <c r="L16" s="186">
        <v>0</v>
      </c>
      <c r="M16" s="154"/>
    </row>
    <row r="17" spans="1:49">
      <c r="B17" s="148" t="s">
        <v>1</v>
      </c>
      <c r="C17" s="149"/>
      <c r="D17" s="149"/>
      <c r="E17" s="149"/>
      <c r="F17" s="149"/>
      <c r="G17" s="188">
        <f>G15+G16</f>
        <v>629780.9</v>
      </c>
      <c r="H17" s="188">
        <f>H15+H16</f>
        <v>1507582</v>
      </c>
      <c r="I17" s="169">
        <v>0</v>
      </c>
      <c r="J17" s="168">
        <f>J15+J16</f>
        <v>883038.14</v>
      </c>
      <c r="K17" s="168">
        <f t="shared" si="0"/>
        <v>140.2135472828725</v>
      </c>
      <c r="L17" s="186">
        <f t="shared" si="1"/>
        <v>58.573141626790445</v>
      </c>
      <c r="M17" s="154"/>
    </row>
    <row r="18" spans="1:49" ht="15.75" thickBot="1">
      <c r="B18" s="214" t="s">
        <v>2</v>
      </c>
      <c r="C18" s="216"/>
      <c r="D18" s="216"/>
      <c r="E18" s="216"/>
      <c r="F18" s="216"/>
      <c r="G18" s="189">
        <f>G14-G17</f>
        <v>-14283.890000000014</v>
      </c>
      <c r="H18" s="170">
        <v>0</v>
      </c>
      <c r="I18" s="170">
        <v>0</v>
      </c>
      <c r="J18" s="170">
        <f>J14-J17</f>
        <v>-28169.380000000005</v>
      </c>
      <c r="K18" s="168">
        <f t="shared" si="0"/>
        <v>197.21084382475627</v>
      </c>
      <c r="L18" s="186">
        <v>0</v>
      </c>
      <c r="M18" s="154"/>
    </row>
    <row r="19" spans="1:49" ht="18">
      <c r="B19" s="150"/>
      <c r="C19" s="151"/>
      <c r="D19" s="151"/>
      <c r="E19" s="151"/>
      <c r="F19" s="151"/>
      <c r="G19" s="109"/>
      <c r="H19" s="109"/>
      <c r="I19" s="151"/>
      <c r="J19" s="109"/>
      <c r="K19" s="68"/>
      <c r="L19" s="68"/>
      <c r="M19" s="68"/>
    </row>
    <row r="20" spans="1:49" ht="18" customHeight="1" thickBot="1">
      <c r="B20" s="221" t="s">
        <v>45</v>
      </c>
      <c r="C20" s="221"/>
      <c r="D20" s="221"/>
      <c r="E20" s="221"/>
      <c r="F20" s="221"/>
      <c r="G20" s="157"/>
      <c r="H20" s="158"/>
      <c r="I20" s="158"/>
      <c r="J20" s="158"/>
      <c r="K20" s="159"/>
      <c r="L20" s="159"/>
      <c r="M20" s="159"/>
    </row>
    <row r="21" spans="1:49" ht="38.25">
      <c r="B21" s="210" t="s">
        <v>7</v>
      </c>
      <c r="C21" s="211"/>
      <c r="D21" s="211"/>
      <c r="E21" s="211"/>
      <c r="F21" s="211"/>
      <c r="G21" s="155" t="s">
        <v>43</v>
      </c>
      <c r="H21" s="160" t="s">
        <v>155</v>
      </c>
      <c r="I21" s="160" t="s">
        <v>156</v>
      </c>
      <c r="J21" s="160" t="s">
        <v>157</v>
      </c>
      <c r="K21" s="160" t="s">
        <v>21</v>
      </c>
      <c r="L21" s="161" t="s">
        <v>41</v>
      </c>
      <c r="M21" s="162"/>
    </row>
    <row r="22" spans="1:49">
      <c r="B22" s="222">
        <v>1</v>
      </c>
      <c r="C22" s="223"/>
      <c r="D22" s="223"/>
      <c r="E22" s="223"/>
      <c r="F22" s="223"/>
      <c r="G22" s="163">
        <v>2</v>
      </c>
      <c r="H22" s="164">
        <v>3</v>
      </c>
      <c r="I22" s="164">
        <v>4</v>
      </c>
      <c r="J22" s="164">
        <v>5</v>
      </c>
      <c r="K22" s="164" t="s">
        <v>32</v>
      </c>
      <c r="L22" s="165" t="s">
        <v>33</v>
      </c>
      <c r="M22" s="162"/>
    </row>
    <row r="23" spans="1:49" ht="15.75" customHeight="1">
      <c r="B23" s="206" t="s">
        <v>26</v>
      </c>
      <c r="C23" s="224"/>
      <c r="D23" s="224"/>
      <c r="E23" s="224"/>
      <c r="F23" s="224"/>
      <c r="G23" s="172">
        <v>0</v>
      </c>
      <c r="H23" s="171">
        <v>0</v>
      </c>
      <c r="I23" s="171">
        <v>0</v>
      </c>
      <c r="J23" s="168">
        <v>0</v>
      </c>
      <c r="K23" s="171">
        <v>0</v>
      </c>
      <c r="L23" s="175">
        <v>0</v>
      </c>
      <c r="M23" s="162"/>
    </row>
    <row r="24" spans="1:49">
      <c r="B24" s="206" t="s">
        <v>27</v>
      </c>
      <c r="C24" s="207"/>
      <c r="D24" s="207"/>
      <c r="E24" s="207"/>
      <c r="F24" s="207"/>
      <c r="G24" s="176">
        <v>0</v>
      </c>
      <c r="H24" s="171">
        <v>0</v>
      </c>
      <c r="I24" s="171">
        <v>0</v>
      </c>
      <c r="J24" s="168">
        <v>0</v>
      </c>
      <c r="K24" s="171">
        <v>0</v>
      </c>
      <c r="L24" s="175">
        <v>0</v>
      </c>
      <c r="M24" s="162"/>
    </row>
    <row r="25" spans="1:49" ht="15" customHeight="1">
      <c r="B25" s="219" t="s">
        <v>42</v>
      </c>
      <c r="C25" s="220"/>
      <c r="D25" s="220"/>
      <c r="E25" s="220"/>
      <c r="F25" s="220"/>
      <c r="G25" s="177">
        <v>0</v>
      </c>
      <c r="H25" s="178">
        <v>0</v>
      </c>
      <c r="I25" s="172">
        <v>0</v>
      </c>
      <c r="J25" s="179">
        <v>0</v>
      </c>
      <c r="K25" s="171">
        <v>0</v>
      </c>
      <c r="L25" s="175">
        <v>0</v>
      </c>
      <c r="M25" s="162"/>
    </row>
    <row r="26" spans="1:49" s="110" customFormat="1" ht="15" customHeight="1">
      <c r="A26" s="71"/>
      <c r="B26" s="206" t="s">
        <v>16</v>
      </c>
      <c r="C26" s="207"/>
      <c r="D26" s="207"/>
      <c r="E26" s="207"/>
      <c r="F26" s="207"/>
      <c r="G26" s="176">
        <v>0</v>
      </c>
      <c r="H26" s="180">
        <v>0</v>
      </c>
      <c r="I26" s="171">
        <v>0</v>
      </c>
      <c r="J26" s="168">
        <v>0</v>
      </c>
      <c r="K26" s="171">
        <v>0</v>
      </c>
      <c r="L26" s="175">
        <v>0</v>
      </c>
      <c r="M26" s="162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</row>
    <row r="27" spans="1:49" s="110" customFormat="1" ht="15" customHeight="1">
      <c r="A27" s="71"/>
      <c r="B27" s="206" t="s">
        <v>44</v>
      </c>
      <c r="C27" s="207"/>
      <c r="D27" s="207"/>
      <c r="E27" s="207"/>
      <c r="F27" s="207"/>
      <c r="G27" s="176">
        <v>0</v>
      </c>
      <c r="H27" s="168">
        <v>0</v>
      </c>
      <c r="I27" s="171">
        <v>0</v>
      </c>
      <c r="J27" s="168">
        <v>0</v>
      </c>
      <c r="K27" s="171">
        <v>0</v>
      </c>
      <c r="L27" s="175">
        <v>0</v>
      </c>
      <c r="M27" s="162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</row>
    <row r="28" spans="1:49" s="112" customFormat="1">
      <c r="A28" s="111"/>
      <c r="B28" s="219" t="s">
        <v>46</v>
      </c>
      <c r="C28" s="220"/>
      <c r="D28" s="220"/>
      <c r="E28" s="220"/>
      <c r="F28" s="220"/>
      <c r="G28" s="181">
        <v>0</v>
      </c>
      <c r="H28" s="178">
        <v>0</v>
      </c>
      <c r="I28" s="173">
        <v>0</v>
      </c>
      <c r="J28" s="179">
        <v>0</v>
      </c>
      <c r="K28" s="171">
        <v>0</v>
      </c>
      <c r="L28" s="175">
        <v>0</v>
      </c>
      <c r="M28" s="182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</row>
    <row r="29" spans="1:49" ht="16.5" thickBot="1">
      <c r="B29" s="214" t="s">
        <v>47</v>
      </c>
      <c r="C29" s="215"/>
      <c r="D29" s="215"/>
      <c r="E29" s="215"/>
      <c r="F29" s="215"/>
      <c r="G29" s="183">
        <v>0</v>
      </c>
      <c r="H29" s="174">
        <v>0</v>
      </c>
      <c r="I29" s="174">
        <v>0</v>
      </c>
      <c r="J29" s="183">
        <v>0</v>
      </c>
      <c r="K29" s="184">
        <v>0</v>
      </c>
      <c r="L29" s="185">
        <v>0</v>
      </c>
      <c r="M29" s="162"/>
    </row>
    <row r="30" spans="1:49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</row>
    <row r="31" spans="1:49" ht="15" customHeigh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162"/>
    </row>
    <row r="32" spans="1:49" ht="15" customHeight="1"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89"/>
    </row>
    <row r="33" spans="2:13" ht="36.75" customHeight="1"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89"/>
    </row>
    <row r="34" spans="2:13" ht="15" customHeight="1"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</row>
    <row r="35" spans="2:13"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</row>
  </sheetData>
  <mergeCells count="25">
    <mergeCell ref="B28:F28"/>
    <mergeCell ref="B25:F25"/>
    <mergeCell ref="B9:F9"/>
    <mergeCell ref="B20:F20"/>
    <mergeCell ref="B26:F26"/>
    <mergeCell ref="B27:F27"/>
    <mergeCell ref="B21:F21"/>
    <mergeCell ref="B22:F22"/>
    <mergeCell ref="B23:F23"/>
    <mergeCell ref="B7:L7"/>
    <mergeCell ref="B5:L5"/>
    <mergeCell ref="B3:L3"/>
    <mergeCell ref="B32:L33"/>
    <mergeCell ref="B34:L35"/>
    <mergeCell ref="B14:F14"/>
    <mergeCell ref="B24:F24"/>
    <mergeCell ref="B12:F12"/>
    <mergeCell ref="B13:F13"/>
    <mergeCell ref="B10:F10"/>
    <mergeCell ref="B11:F11"/>
    <mergeCell ref="B29:F29"/>
    <mergeCell ref="B16:F16"/>
    <mergeCell ref="B18:F18"/>
    <mergeCell ref="B15:F15"/>
    <mergeCell ref="B31:L3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9"/>
  <sheetViews>
    <sheetView zoomScale="90" zoomScaleNormal="90" workbookViewId="0">
      <selection activeCell="B1" sqref="B1:L90"/>
    </sheetView>
  </sheetViews>
  <sheetFormatPr defaultRowHeight="15"/>
  <cols>
    <col min="1" max="1" width="2" style="89" customWidth="1"/>
    <col min="2" max="2" width="4.42578125" style="89" customWidth="1"/>
    <col min="3" max="3" width="4" style="89" customWidth="1"/>
    <col min="4" max="4" width="5.28515625" style="89" customWidth="1"/>
    <col min="5" max="5" width="6.42578125" style="89" customWidth="1"/>
    <col min="6" max="6" width="42" style="89" customWidth="1"/>
    <col min="7" max="7" width="16" style="89" customWidth="1"/>
    <col min="8" max="8" width="16.85546875" style="89" customWidth="1"/>
    <col min="9" max="9" width="12.28515625" style="89" customWidth="1"/>
    <col min="10" max="10" width="15.28515625" style="89" customWidth="1"/>
    <col min="11" max="11" width="9.85546875" style="89" customWidth="1"/>
    <col min="12" max="12" width="10.140625" style="89" customWidth="1"/>
    <col min="13" max="16384" width="9.140625" style="89"/>
  </cols>
  <sheetData>
    <row r="1" spans="2:12" ht="18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12" ht="15.75" customHeight="1">
      <c r="B2" s="203" t="s">
        <v>11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2:12" ht="18">
      <c r="B3" s="88"/>
      <c r="C3" s="88"/>
      <c r="D3" s="88"/>
      <c r="E3" s="88"/>
      <c r="F3" s="88"/>
      <c r="G3" s="88"/>
      <c r="H3" s="88"/>
      <c r="I3" s="88"/>
      <c r="J3" s="70"/>
      <c r="K3" s="70"/>
      <c r="L3" s="70" t="s">
        <v>134</v>
      </c>
    </row>
    <row r="4" spans="2:12" ht="15.75" customHeight="1">
      <c r="B4" s="203" t="s">
        <v>139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2:12" ht="18">
      <c r="B5" s="88"/>
      <c r="C5" s="88"/>
      <c r="D5" s="88"/>
      <c r="E5" s="88"/>
      <c r="F5" s="88"/>
      <c r="G5" s="88"/>
      <c r="H5" s="88"/>
      <c r="I5" s="88"/>
      <c r="J5" s="70"/>
      <c r="K5" s="70"/>
      <c r="L5" s="70"/>
    </row>
    <row r="6" spans="2:12" ht="15.75" customHeight="1">
      <c r="B6" s="203" t="s">
        <v>140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</row>
    <row r="7" spans="2:12" ht="18.75" thickBot="1">
      <c r="B7" s="88"/>
      <c r="C7" s="88"/>
      <c r="D7" s="88"/>
      <c r="E7" s="88"/>
      <c r="F7" s="88"/>
      <c r="G7" s="88"/>
      <c r="H7" s="88"/>
      <c r="I7" s="88"/>
      <c r="J7" s="70"/>
      <c r="K7" s="70"/>
      <c r="L7" s="70"/>
    </row>
    <row r="8" spans="2:12" ht="45" customHeight="1">
      <c r="B8" s="227" t="s">
        <v>7</v>
      </c>
      <c r="C8" s="228"/>
      <c r="D8" s="228"/>
      <c r="E8" s="228"/>
      <c r="F8" s="228"/>
      <c r="G8" s="141" t="s">
        <v>158</v>
      </c>
      <c r="H8" s="141" t="s">
        <v>155</v>
      </c>
      <c r="I8" s="141" t="s">
        <v>156</v>
      </c>
      <c r="J8" s="141" t="s">
        <v>159</v>
      </c>
      <c r="K8" s="141" t="s">
        <v>21</v>
      </c>
      <c r="L8" s="74" t="s">
        <v>41</v>
      </c>
    </row>
    <row r="9" spans="2:12">
      <c r="B9" s="225">
        <v>1</v>
      </c>
      <c r="C9" s="226"/>
      <c r="D9" s="226"/>
      <c r="E9" s="226"/>
      <c r="F9" s="226"/>
      <c r="G9" s="140">
        <v>2</v>
      </c>
      <c r="H9" s="140">
        <v>3</v>
      </c>
      <c r="I9" s="140">
        <v>4</v>
      </c>
      <c r="J9" s="140">
        <v>5</v>
      </c>
      <c r="K9" s="140" t="s">
        <v>32</v>
      </c>
      <c r="L9" s="90" t="s">
        <v>137</v>
      </c>
    </row>
    <row r="10" spans="2:12">
      <c r="B10" s="21"/>
      <c r="C10" s="1"/>
      <c r="D10" s="1"/>
      <c r="E10" s="1"/>
      <c r="F10" s="1" t="s">
        <v>40</v>
      </c>
      <c r="G10" s="117">
        <f>G11</f>
        <v>615497.01</v>
      </c>
      <c r="H10" s="117">
        <f>H11</f>
        <v>1507582</v>
      </c>
      <c r="I10" s="114">
        <f t="shared" ref="I10:I12" si="0">I11</f>
        <v>0</v>
      </c>
      <c r="J10" s="118">
        <f>J11</f>
        <v>854868.76</v>
      </c>
      <c r="K10" s="114">
        <f>J10/G10*100</f>
        <v>138.89080630952213</v>
      </c>
      <c r="L10" s="136">
        <f>J10/H10*100</f>
        <v>56.704627675310526</v>
      </c>
    </row>
    <row r="11" spans="2:12">
      <c r="B11" s="21">
        <v>6</v>
      </c>
      <c r="C11" s="1"/>
      <c r="D11" s="1"/>
      <c r="E11" s="1"/>
      <c r="F11" s="1" t="s">
        <v>3</v>
      </c>
      <c r="G11" s="119">
        <f>G12+G21+G24+G27</f>
        <v>615497.01</v>
      </c>
      <c r="H11" s="119">
        <f>H12+H21+H24+H27</f>
        <v>1507582</v>
      </c>
      <c r="I11" s="114">
        <f t="shared" si="0"/>
        <v>0</v>
      </c>
      <c r="J11" s="119">
        <f>J12+J21+J24+J27</f>
        <v>854868.76</v>
      </c>
      <c r="K11" s="114">
        <f>J11/G11*100</f>
        <v>138.89080630952213</v>
      </c>
      <c r="L11" s="136">
        <f>J11/H11*100</f>
        <v>56.704627675310526</v>
      </c>
    </row>
    <row r="12" spans="2:12" ht="25.5">
      <c r="B12" s="21"/>
      <c r="C12" s="1">
        <v>63</v>
      </c>
      <c r="D12" s="5"/>
      <c r="E12" s="5"/>
      <c r="F12" s="5" t="s">
        <v>15</v>
      </c>
      <c r="G12" s="113">
        <f>G13+G15+G18</f>
        <v>121440.66</v>
      </c>
      <c r="H12" s="113">
        <f>H15+H18</f>
        <v>299189</v>
      </c>
      <c r="I12" s="114">
        <f t="shared" si="0"/>
        <v>0</v>
      </c>
      <c r="J12" s="113">
        <f>J13+J15+J18</f>
        <v>171642.31</v>
      </c>
      <c r="K12" s="114">
        <f t="shared" ref="K12:K29" si="1">J12/G12*100</f>
        <v>141.33841993282974</v>
      </c>
      <c r="L12" s="136">
        <f t="shared" ref="L12:L29" si="2">J12/H12*100</f>
        <v>57.369191380699156</v>
      </c>
    </row>
    <row r="13" spans="2:12">
      <c r="B13" s="22"/>
      <c r="C13" s="2"/>
      <c r="D13" s="9">
        <v>634</v>
      </c>
      <c r="E13" s="2"/>
      <c r="F13" s="9" t="s">
        <v>153</v>
      </c>
      <c r="G13" s="113">
        <f>G14</f>
        <v>0</v>
      </c>
      <c r="H13" s="113">
        <f>H14</f>
        <v>0</v>
      </c>
      <c r="I13" s="114">
        <f>I14</f>
        <v>0</v>
      </c>
      <c r="J13" s="114">
        <f>J14</f>
        <v>0</v>
      </c>
      <c r="K13" s="114">
        <v>0</v>
      </c>
      <c r="L13" s="136">
        <v>0</v>
      </c>
    </row>
    <row r="14" spans="2:12">
      <c r="B14" s="22"/>
      <c r="C14" s="2"/>
      <c r="D14" s="2"/>
      <c r="E14" s="2">
        <v>6341</v>
      </c>
      <c r="F14" s="2" t="s">
        <v>152</v>
      </c>
      <c r="G14" s="113">
        <v>0</v>
      </c>
      <c r="H14" s="113">
        <v>0</v>
      </c>
      <c r="I14" s="114">
        <f>I15</f>
        <v>0</v>
      </c>
      <c r="J14" s="114">
        <v>0</v>
      </c>
      <c r="K14" s="114">
        <v>0</v>
      </c>
      <c r="L14" s="136">
        <v>0</v>
      </c>
    </row>
    <row r="15" spans="2:12" ht="27" customHeight="1">
      <c r="B15" s="22"/>
      <c r="C15" s="2"/>
      <c r="D15" s="17">
        <v>636</v>
      </c>
      <c r="E15" s="2"/>
      <c r="F15" s="12" t="s">
        <v>49</v>
      </c>
      <c r="G15" s="113">
        <f>G16+G17</f>
        <v>121440.66</v>
      </c>
      <c r="H15" s="113">
        <f>H16+H17</f>
        <v>299189</v>
      </c>
      <c r="I15" s="114">
        <f t="shared" ref="I15:I30" si="3">I16</f>
        <v>0</v>
      </c>
      <c r="J15" s="113">
        <f>J16+J17</f>
        <v>156740</v>
      </c>
      <c r="K15" s="114">
        <f t="shared" si="1"/>
        <v>129.06715098551012</v>
      </c>
      <c r="L15" s="136">
        <f t="shared" si="2"/>
        <v>52.388289676425273</v>
      </c>
    </row>
    <row r="16" spans="2:12" ht="25.5">
      <c r="B16" s="22"/>
      <c r="C16" s="2"/>
      <c r="D16" s="2"/>
      <c r="E16" s="2">
        <v>6361</v>
      </c>
      <c r="F16" s="12" t="s">
        <v>50</v>
      </c>
      <c r="G16" s="113">
        <v>121440.66</v>
      </c>
      <c r="H16" s="113">
        <v>299189</v>
      </c>
      <c r="I16" s="114">
        <f t="shared" si="3"/>
        <v>0</v>
      </c>
      <c r="J16" s="114">
        <v>153060</v>
      </c>
      <c r="K16" s="114">
        <f t="shared" si="1"/>
        <v>126.03686442415581</v>
      </c>
      <c r="L16" s="136">
        <f t="shared" si="2"/>
        <v>51.15829793207638</v>
      </c>
    </row>
    <row r="17" spans="2:15" ht="25.5">
      <c r="B17" s="22"/>
      <c r="C17" s="2"/>
      <c r="D17" s="2"/>
      <c r="E17" s="2">
        <v>6362</v>
      </c>
      <c r="F17" s="12" t="s">
        <v>51</v>
      </c>
      <c r="G17" s="113">
        <v>0</v>
      </c>
      <c r="H17" s="113">
        <v>0</v>
      </c>
      <c r="I17" s="114">
        <f t="shared" si="3"/>
        <v>0</v>
      </c>
      <c r="J17" s="114">
        <v>3680</v>
      </c>
      <c r="K17" s="114">
        <v>0</v>
      </c>
      <c r="L17" s="136">
        <v>0</v>
      </c>
    </row>
    <row r="18" spans="2:15" ht="25.5">
      <c r="B18" s="22"/>
      <c r="C18" s="2"/>
      <c r="D18" s="9">
        <v>639</v>
      </c>
      <c r="E18" s="2"/>
      <c r="F18" s="12" t="s">
        <v>52</v>
      </c>
      <c r="G18" s="113">
        <f>G20+G19</f>
        <v>0</v>
      </c>
      <c r="H18" s="113">
        <f>H19+H20</f>
        <v>0</v>
      </c>
      <c r="I18" s="114">
        <f t="shared" si="3"/>
        <v>0</v>
      </c>
      <c r="J18" s="113">
        <f>J20+J19</f>
        <v>14902.31</v>
      </c>
      <c r="K18" s="114">
        <v>0</v>
      </c>
      <c r="L18" s="136">
        <v>0</v>
      </c>
    </row>
    <row r="19" spans="2:15" ht="25.5">
      <c r="B19" s="22"/>
      <c r="C19" s="2"/>
      <c r="D19" s="9"/>
      <c r="E19" s="2">
        <v>6391</v>
      </c>
      <c r="F19" s="12" t="s">
        <v>53</v>
      </c>
      <c r="G19" s="113">
        <v>0</v>
      </c>
      <c r="H19" s="113">
        <v>0</v>
      </c>
      <c r="I19" s="114">
        <f t="shared" si="3"/>
        <v>0</v>
      </c>
      <c r="J19" s="114">
        <v>14902.31</v>
      </c>
      <c r="K19" s="114">
        <v>0</v>
      </c>
      <c r="L19" s="136">
        <v>0</v>
      </c>
    </row>
    <row r="20" spans="2:15" ht="25.5">
      <c r="B20" s="22"/>
      <c r="C20" s="2"/>
      <c r="D20" s="2"/>
      <c r="E20" s="2">
        <v>6392</v>
      </c>
      <c r="F20" s="12" t="s">
        <v>120</v>
      </c>
      <c r="G20" s="113">
        <v>0</v>
      </c>
      <c r="H20" s="113">
        <v>0</v>
      </c>
      <c r="I20" s="114">
        <f t="shared" si="3"/>
        <v>0</v>
      </c>
      <c r="J20" s="114">
        <v>0</v>
      </c>
      <c r="K20" s="114">
        <v>0</v>
      </c>
      <c r="L20" s="136">
        <v>0</v>
      </c>
      <c r="O20" s="89" t="s">
        <v>119</v>
      </c>
    </row>
    <row r="21" spans="2:15" ht="25.5">
      <c r="B21" s="22"/>
      <c r="C21" s="9">
        <v>65</v>
      </c>
      <c r="D21" s="2"/>
      <c r="E21" s="2"/>
      <c r="F21" s="12" t="s">
        <v>61</v>
      </c>
      <c r="G21" s="113">
        <f>G22</f>
        <v>93921.46</v>
      </c>
      <c r="H21" s="113">
        <f>H22</f>
        <v>217770</v>
      </c>
      <c r="I21" s="114">
        <f t="shared" si="3"/>
        <v>0</v>
      </c>
      <c r="J21" s="114">
        <f>J22</f>
        <v>89780.44</v>
      </c>
      <c r="K21" s="114">
        <f t="shared" si="1"/>
        <v>95.590975693946831</v>
      </c>
      <c r="L21" s="136">
        <f t="shared" si="2"/>
        <v>41.227184644349549</v>
      </c>
    </row>
    <row r="22" spans="2:15">
      <c r="B22" s="22"/>
      <c r="C22" s="2"/>
      <c r="D22" s="9">
        <v>652</v>
      </c>
      <c r="E22" s="2"/>
      <c r="F22" s="12" t="s">
        <v>54</v>
      </c>
      <c r="G22" s="113">
        <f>G23</f>
        <v>93921.46</v>
      </c>
      <c r="H22" s="113">
        <f>H23</f>
        <v>217770</v>
      </c>
      <c r="I22" s="114">
        <f t="shared" si="3"/>
        <v>0</v>
      </c>
      <c r="J22" s="114">
        <f>J23</f>
        <v>89780.44</v>
      </c>
      <c r="K22" s="114">
        <f t="shared" si="1"/>
        <v>95.590975693946831</v>
      </c>
      <c r="L22" s="136">
        <f t="shared" si="2"/>
        <v>41.227184644349549</v>
      </c>
    </row>
    <row r="23" spans="2:15">
      <c r="B23" s="22"/>
      <c r="C23" s="2"/>
      <c r="D23" s="2"/>
      <c r="E23" s="2">
        <v>6526</v>
      </c>
      <c r="F23" s="12" t="s">
        <v>55</v>
      </c>
      <c r="G23" s="113">
        <v>93921.46</v>
      </c>
      <c r="H23" s="113">
        <v>217770</v>
      </c>
      <c r="I23" s="114">
        <f t="shared" si="3"/>
        <v>0</v>
      </c>
      <c r="J23" s="114">
        <v>89780.44</v>
      </c>
      <c r="K23" s="114">
        <f t="shared" si="1"/>
        <v>95.590975693946831</v>
      </c>
      <c r="L23" s="136">
        <f t="shared" si="2"/>
        <v>41.227184644349549</v>
      </c>
    </row>
    <row r="24" spans="2:15" ht="25.5">
      <c r="B24" s="22"/>
      <c r="C24" s="9">
        <v>66</v>
      </c>
      <c r="D24" s="3"/>
      <c r="E24" s="3"/>
      <c r="F24" s="5" t="s">
        <v>17</v>
      </c>
      <c r="G24" s="113">
        <f>G25</f>
        <v>190</v>
      </c>
      <c r="H24" s="113">
        <f t="shared" ref="H24:K24" si="4">H25</f>
        <v>0</v>
      </c>
      <c r="I24" s="114">
        <f t="shared" si="3"/>
        <v>0</v>
      </c>
      <c r="J24" s="113">
        <f t="shared" si="4"/>
        <v>60</v>
      </c>
      <c r="K24" s="113">
        <f t="shared" si="4"/>
        <v>31.578947368421051</v>
      </c>
      <c r="L24" s="113">
        <v>0</v>
      </c>
    </row>
    <row r="25" spans="2:15" ht="25.5">
      <c r="B25" s="22"/>
      <c r="C25" s="9"/>
      <c r="D25" s="17">
        <v>663</v>
      </c>
      <c r="E25" s="3"/>
      <c r="F25" s="5" t="s">
        <v>123</v>
      </c>
      <c r="G25" s="113">
        <f>G26</f>
        <v>190</v>
      </c>
      <c r="H25" s="113">
        <f>H26</f>
        <v>0</v>
      </c>
      <c r="I25" s="114">
        <f t="shared" si="3"/>
        <v>0</v>
      </c>
      <c r="J25" s="114">
        <f>J26</f>
        <v>60</v>
      </c>
      <c r="K25" s="114">
        <f t="shared" si="1"/>
        <v>31.578947368421051</v>
      </c>
      <c r="L25" s="136">
        <v>0</v>
      </c>
    </row>
    <row r="26" spans="2:15">
      <c r="B26" s="22"/>
      <c r="C26" s="9"/>
      <c r="D26" s="3"/>
      <c r="E26" s="3">
        <v>6631</v>
      </c>
      <c r="F26" s="5" t="s">
        <v>56</v>
      </c>
      <c r="G26" s="113">
        <v>190</v>
      </c>
      <c r="H26" s="113">
        <v>0</v>
      </c>
      <c r="I26" s="114">
        <f t="shared" si="3"/>
        <v>0</v>
      </c>
      <c r="J26" s="114">
        <v>60</v>
      </c>
      <c r="K26" s="114">
        <f t="shared" si="1"/>
        <v>31.578947368421051</v>
      </c>
      <c r="L26" s="136">
        <v>0</v>
      </c>
    </row>
    <row r="27" spans="2:15">
      <c r="B27" s="22"/>
      <c r="C27" s="9">
        <v>67</v>
      </c>
      <c r="D27" s="3"/>
      <c r="E27" s="3"/>
      <c r="F27" s="5" t="s">
        <v>57</v>
      </c>
      <c r="G27" s="113">
        <f>G28</f>
        <v>399944.89</v>
      </c>
      <c r="H27" s="113">
        <f>H28</f>
        <v>990623</v>
      </c>
      <c r="I27" s="114">
        <f t="shared" si="3"/>
        <v>0</v>
      </c>
      <c r="J27" s="114">
        <f>J28</f>
        <v>593386.01</v>
      </c>
      <c r="K27" s="114">
        <f t="shared" si="1"/>
        <v>148.36694375567595</v>
      </c>
      <c r="L27" s="136">
        <f t="shared" si="2"/>
        <v>59.900285981649937</v>
      </c>
    </row>
    <row r="28" spans="2:15" ht="25.5">
      <c r="B28" s="22"/>
      <c r="C28" s="2"/>
      <c r="D28" s="17">
        <v>671</v>
      </c>
      <c r="E28" s="3"/>
      <c r="F28" s="6" t="s">
        <v>60</v>
      </c>
      <c r="G28" s="113">
        <f>G29+G30</f>
        <v>399944.89</v>
      </c>
      <c r="H28" s="113">
        <f>H29+H30</f>
        <v>990623</v>
      </c>
      <c r="I28" s="114">
        <f t="shared" si="3"/>
        <v>0</v>
      </c>
      <c r="J28" s="114">
        <f>J29+J30</f>
        <v>593386.01</v>
      </c>
      <c r="K28" s="114">
        <f t="shared" si="1"/>
        <v>148.36694375567595</v>
      </c>
      <c r="L28" s="136">
        <f t="shared" si="2"/>
        <v>59.900285981649937</v>
      </c>
    </row>
    <row r="29" spans="2:15" ht="25.5">
      <c r="B29" s="22"/>
      <c r="C29" s="9"/>
      <c r="D29" s="92"/>
      <c r="E29" s="3">
        <v>6711</v>
      </c>
      <c r="F29" s="5" t="s">
        <v>58</v>
      </c>
      <c r="G29" s="113">
        <v>399944.89</v>
      </c>
      <c r="H29" s="113">
        <v>990623</v>
      </c>
      <c r="I29" s="114">
        <f t="shared" si="3"/>
        <v>0</v>
      </c>
      <c r="J29" s="114">
        <v>504869.76</v>
      </c>
      <c r="K29" s="114">
        <f t="shared" si="1"/>
        <v>126.23483200397934</v>
      </c>
      <c r="L29" s="136">
        <f t="shared" si="2"/>
        <v>50.964873619934124</v>
      </c>
    </row>
    <row r="30" spans="2:15" ht="26.25" thickBot="1">
      <c r="B30" s="29"/>
      <c r="C30" s="30"/>
      <c r="D30" s="96"/>
      <c r="E30" s="31">
        <v>6712</v>
      </c>
      <c r="F30" s="32" t="s">
        <v>59</v>
      </c>
      <c r="G30" s="115">
        <v>0</v>
      </c>
      <c r="H30" s="115">
        <v>0</v>
      </c>
      <c r="I30" s="114">
        <f t="shared" si="3"/>
        <v>0</v>
      </c>
      <c r="J30" s="116">
        <v>88516.25</v>
      </c>
      <c r="K30" s="116">
        <v>0</v>
      </c>
      <c r="L30" s="137">
        <v>0</v>
      </c>
    </row>
    <row r="32" spans="2:15" ht="18.75" thickBot="1">
      <c r="B32" s="88"/>
      <c r="C32" s="88"/>
      <c r="D32" s="88"/>
      <c r="E32" s="88"/>
      <c r="F32" s="88"/>
      <c r="G32" s="88"/>
      <c r="H32" s="88"/>
      <c r="I32" s="88"/>
      <c r="J32" s="70"/>
      <c r="K32" s="70"/>
      <c r="L32" s="70"/>
    </row>
    <row r="33" spans="2:12" ht="36.75" customHeight="1">
      <c r="B33" s="227" t="s">
        <v>7</v>
      </c>
      <c r="C33" s="228"/>
      <c r="D33" s="228"/>
      <c r="E33" s="228"/>
      <c r="F33" s="228"/>
      <c r="G33" s="141" t="s">
        <v>158</v>
      </c>
      <c r="H33" s="141" t="s">
        <v>155</v>
      </c>
      <c r="I33" s="141" t="s">
        <v>156</v>
      </c>
      <c r="J33" s="141" t="s">
        <v>159</v>
      </c>
      <c r="K33" s="141" t="s">
        <v>21</v>
      </c>
      <c r="L33" s="74" t="s">
        <v>41</v>
      </c>
    </row>
    <row r="34" spans="2:12">
      <c r="B34" s="225">
        <v>1</v>
      </c>
      <c r="C34" s="226"/>
      <c r="D34" s="226"/>
      <c r="E34" s="226"/>
      <c r="F34" s="226"/>
      <c r="G34" s="140">
        <v>2</v>
      </c>
      <c r="H34" s="140">
        <v>3</v>
      </c>
      <c r="I34" s="140">
        <v>4</v>
      </c>
      <c r="J34" s="140">
        <v>5</v>
      </c>
      <c r="K34" s="140" t="s">
        <v>32</v>
      </c>
      <c r="L34" s="90" t="s">
        <v>137</v>
      </c>
    </row>
    <row r="35" spans="2:12">
      <c r="B35" s="21"/>
      <c r="C35" s="1"/>
      <c r="D35" s="1"/>
      <c r="E35" s="1"/>
      <c r="F35" s="1" t="s">
        <v>148</v>
      </c>
      <c r="G35" s="113">
        <f>G36+G79</f>
        <v>629780.89999999991</v>
      </c>
      <c r="H35" s="113">
        <f>H36+H79</f>
        <v>1507582</v>
      </c>
      <c r="I35" s="114">
        <f t="shared" ref="I35:I90" si="5">I36</f>
        <v>0</v>
      </c>
      <c r="J35" s="114">
        <f>J36+J79</f>
        <v>883038.1399999999</v>
      </c>
      <c r="K35" s="114">
        <f>J35/G35*100</f>
        <v>140.2135472828725</v>
      </c>
      <c r="L35" s="136">
        <f>J35/H35*100</f>
        <v>58.573141626790445</v>
      </c>
    </row>
    <row r="36" spans="2:12">
      <c r="B36" s="21">
        <v>3</v>
      </c>
      <c r="C36" s="1"/>
      <c r="D36" s="1"/>
      <c r="E36" s="1"/>
      <c r="F36" s="1" t="s">
        <v>4</v>
      </c>
      <c r="G36" s="113">
        <f>G37+G45+G68+G72+G75</f>
        <v>629780.89999999991</v>
      </c>
      <c r="H36" s="113">
        <f>H37+H45+H68+H72+H75</f>
        <v>1507582</v>
      </c>
      <c r="I36" s="114">
        <f t="shared" si="5"/>
        <v>0</v>
      </c>
      <c r="J36" s="113">
        <f>J37+J45+J68+J72+J75</f>
        <v>767834.3899999999</v>
      </c>
      <c r="K36" s="114">
        <f>J36/G36*100</f>
        <v>121.92087597448574</v>
      </c>
      <c r="L36" s="136">
        <f t="shared" ref="L36:L78" si="6">J36/H36*100</f>
        <v>50.931517489595912</v>
      </c>
    </row>
    <row r="37" spans="2:12">
      <c r="B37" s="21"/>
      <c r="C37" s="5">
        <v>31</v>
      </c>
      <c r="D37" s="5"/>
      <c r="E37" s="5"/>
      <c r="F37" s="5" t="s">
        <v>5</v>
      </c>
      <c r="G37" s="113">
        <f>G38+G41+G43</f>
        <v>436167.02</v>
      </c>
      <c r="H37" s="113">
        <f>H38+H41+H43</f>
        <v>971312</v>
      </c>
      <c r="I37" s="114">
        <f t="shared" si="5"/>
        <v>0</v>
      </c>
      <c r="J37" s="113">
        <f>J38+J41+J43</f>
        <v>587167.34</v>
      </c>
      <c r="K37" s="114">
        <f t="shared" ref="K37:K78" si="7">J37/G37*100</f>
        <v>134.61983897819692</v>
      </c>
      <c r="L37" s="136">
        <f t="shared" si="6"/>
        <v>60.450950878811341</v>
      </c>
    </row>
    <row r="38" spans="2:12">
      <c r="B38" s="22"/>
      <c r="C38" s="2"/>
      <c r="D38" s="2">
        <v>311</v>
      </c>
      <c r="E38" s="2"/>
      <c r="F38" s="2" t="s">
        <v>28</v>
      </c>
      <c r="G38" s="113">
        <f>G39+G40</f>
        <v>347122.78</v>
      </c>
      <c r="H38" s="113">
        <f>H39+H40</f>
        <v>795240</v>
      </c>
      <c r="I38" s="114">
        <f t="shared" si="5"/>
        <v>0</v>
      </c>
      <c r="J38" s="113">
        <f>J39+J40</f>
        <v>479785.65</v>
      </c>
      <c r="K38" s="114">
        <f t="shared" si="7"/>
        <v>138.21785190819224</v>
      </c>
      <c r="L38" s="136">
        <f t="shared" si="6"/>
        <v>60.332182737286857</v>
      </c>
    </row>
    <row r="39" spans="2:12">
      <c r="B39" s="22"/>
      <c r="C39" s="2"/>
      <c r="D39" s="2"/>
      <c r="E39" s="13">
        <v>3111</v>
      </c>
      <c r="F39" s="2" t="s">
        <v>29</v>
      </c>
      <c r="G39" s="113">
        <v>276827.7</v>
      </c>
      <c r="H39" s="113">
        <v>636072</v>
      </c>
      <c r="I39" s="114">
        <f t="shared" si="5"/>
        <v>0</v>
      </c>
      <c r="J39" s="114">
        <v>423350.34</v>
      </c>
      <c r="K39" s="114">
        <f t="shared" si="7"/>
        <v>152.92918302612057</v>
      </c>
      <c r="L39" s="136">
        <f t="shared" si="6"/>
        <v>66.556984115005861</v>
      </c>
    </row>
    <row r="40" spans="2:12">
      <c r="B40" s="22"/>
      <c r="C40" s="2"/>
      <c r="D40" s="2"/>
      <c r="E40" s="13">
        <v>3114</v>
      </c>
      <c r="F40" s="138" t="s">
        <v>62</v>
      </c>
      <c r="G40" s="113">
        <v>70295.08</v>
      </c>
      <c r="H40" s="113">
        <v>159168</v>
      </c>
      <c r="I40" s="114">
        <f t="shared" si="5"/>
        <v>0</v>
      </c>
      <c r="J40" s="114">
        <v>56435.31</v>
      </c>
      <c r="K40" s="114">
        <f t="shared" si="7"/>
        <v>80.283442312036627</v>
      </c>
      <c r="L40" s="136">
        <f t="shared" si="6"/>
        <v>35.456442249698426</v>
      </c>
    </row>
    <row r="41" spans="2:12">
      <c r="B41" s="22"/>
      <c r="C41" s="2"/>
      <c r="D41" s="2">
        <v>312</v>
      </c>
      <c r="E41" s="13"/>
      <c r="F41" s="2" t="s">
        <v>63</v>
      </c>
      <c r="G41" s="113">
        <f>G42</f>
        <v>32922.769999999997</v>
      </c>
      <c r="H41" s="113">
        <f>H42</f>
        <v>49028</v>
      </c>
      <c r="I41" s="114">
        <f t="shared" si="5"/>
        <v>0</v>
      </c>
      <c r="J41" s="114">
        <f>J42</f>
        <v>28217.040000000001</v>
      </c>
      <c r="K41" s="114">
        <f t="shared" si="7"/>
        <v>85.706761612100095</v>
      </c>
      <c r="L41" s="136">
        <f t="shared" si="6"/>
        <v>57.552908542057601</v>
      </c>
    </row>
    <row r="42" spans="2:12">
      <c r="B42" s="22"/>
      <c r="C42" s="2"/>
      <c r="D42" s="2"/>
      <c r="E42" s="13">
        <v>3121</v>
      </c>
      <c r="F42" s="2" t="s">
        <v>63</v>
      </c>
      <c r="G42" s="113">
        <v>32922.769999999997</v>
      </c>
      <c r="H42" s="113">
        <v>49028</v>
      </c>
      <c r="I42" s="114">
        <f t="shared" si="5"/>
        <v>0</v>
      </c>
      <c r="J42" s="114">
        <v>28217.040000000001</v>
      </c>
      <c r="K42" s="114">
        <f t="shared" si="7"/>
        <v>85.706761612100095</v>
      </c>
      <c r="L42" s="136">
        <f t="shared" si="6"/>
        <v>57.552908542057601</v>
      </c>
    </row>
    <row r="43" spans="2:12">
      <c r="B43" s="22"/>
      <c r="C43" s="2"/>
      <c r="D43" s="2">
        <v>313</v>
      </c>
      <c r="E43" s="13"/>
      <c r="F43" s="3" t="s">
        <v>64</v>
      </c>
      <c r="G43" s="113">
        <f>G44</f>
        <v>56121.47</v>
      </c>
      <c r="H43" s="113">
        <f>H44</f>
        <v>127044</v>
      </c>
      <c r="I43" s="114">
        <f t="shared" si="5"/>
        <v>0</v>
      </c>
      <c r="J43" s="120">
        <f>J44</f>
        <v>79164.649999999994</v>
      </c>
      <c r="K43" s="114">
        <f t="shared" si="7"/>
        <v>141.05947331743093</v>
      </c>
      <c r="L43" s="136">
        <f t="shared" si="6"/>
        <v>62.312781398570571</v>
      </c>
    </row>
    <row r="44" spans="2:12">
      <c r="B44" s="22"/>
      <c r="C44" s="2"/>
      <c r="D44" s="2"/>
      <c r="E44" s="13">
        <v>3132</v>
      </c>
      <c r="F44" s="138" t="s">
        <v>65</v>
      </c>
      <c r="G44" s="113">
        <v>56121.47</v>
      </c>
      <c r="H44" s="113">
        <v>127044</v>
      </c>
      <c r="I44" s="114">
        <f t="shared" si="5"/>
        <v>0</v>
      </c>
      <c r="J44" s="114">
        <v>79164.649999999994</v>
      </c>
      <c r="K44" s="114">
        <f t="shared" si="7"/>
        <v>141.05947331743093</v>
      </c>
      <c r="L44" s="136">
        <f t="shared" si="6"/>
        <v>62.312781398570571</v>
      </c>
    </row>
    <row r="45" spans="2:12">
      <c r="B45" s="22"/>
      <c r="C45" s="2">
        <v>32</v>
      </c>
      <c r="D45" s="3"/>
      <c r="E45" s="14"/>
      <c r="F45" s="2" t="s">
        <v>12</v>
      </c>
      <c r="G45" s="113">
        <f>G46+G50+G57+G63</f>
        <v>182733.14999999997</v>
      </c>
      <c r="H45" s="113">
        <f>H46+H50+H57+H63</f>
        <v>518005</v>
      </c>
      <c r="I45" s="114">
        <f t="shared" si="5"/>
        <v>0</v>
      </c>
      <c r="J45" s="113">
        <f>J46+J50+J57+J63</f>
        <v>170852.75</v>
      </c>
      <c r="K45" s="114">
        <f t="shared" si="7"/>
        <v>93.498497672699258</v>
      </c>
      <c r="L45" s="136">
        <f t="shared" si="6"/>
        <v>32.982838003494173</v>
      </c>
    </row>
    <row r="46" spans="2:12">
      <c r="B46" s="22"/>
      <c r="C46" s="2"/>
      <c r="D46" s="2">
        <v>321</v>
      </c>
      <c r="E46" s="13"/>
      <c r="F46" s="2" t="s">
        <v>30</v>
      </c>
      <c r="G46" s="113">
        <f>G47+G48+G49</f>
        <v>20380.439999999999</v>
      </c>
      <c r="H46" s="113">
        <f>H47+H48+H49</f>
        <v>42467</v>
      </c>
      <c r="I46" s="114">
        <f t="shared" si="5"/>
        <v>0</v>
      </c>
      <c r="J46" s="113">
        <f>J47+J48+J49</f>
        <v>20808.28</v>
      </c>
      <c r="K46" s="114">
        <f t="shared" si="7"/>
        <v>102.09926772925412</v>
      </c>
      <c r="L46" s="136">
        <f t="shared" si="6"/>
        <v>48.998704876727814</v>
      </c>
    </row>
    <row r="47" spans="2:12">
      <c r="B47" s="22"/>
      <c r="C47" s="9"/>
      <c r="D47" s="2"/>
      <c r="E47" s="13">
        <v>3211</v>
      </c>
      <c r="F47" s="12" t="s">
        <v>31</v>
      </c>
      <c r="G47" s="113">
        <v>1695.86</v>
      </c>
      <c r="H47" s="113">
        <v>4774</v>
      </c>
      <c r="I47" s="114">
        <f t="shared" si="5"/>
        <v>0</v>
      </c>
      <c r="J47" s="114">
        <v>1778.36</v>
      </c>
      <c r="K47" s="114">
        <f t="shared" si="7"/>
        <v>104.86478836696425</v>
      </c>
      <c r="L47" s="136">
        <f t="shared" si="6"/>
        <v>37.250942605781312</v>
      </c>
    </row>
    <row r="48" spans="2:12" ht="25.5">
      <c r="B48" s="22"/>
      <c r="C48" s="9"/>
      <c r="D48" s="3"/>
      <c r="E48" s="121">
        <v>3212</v>
      </c>
      <c r="F48" s="138" t="s">
        <v>66</v>
      </c>
      <c r="G48" s="113">
        <v>17958.599999999999</v>
      </c>
      <c r="H48" s="113">
        <v>35400</v>
      </c>
      <c r="I48" s="114">
        <f t="shared" si="5"/>
        <v>0</v>
      </c>
      <c r="J48" s="114">
        <v>17799.669999999998</v>
      </c>
      <c r="K48" s="114">
        <f t="shared" si="7"/>
        <v>99.115020101789668</v>
      </c>
      <c r="L48" s="136">
        <f t="shared" si="6"/>
        <v>50.281553672316385</v>
      </c>
    </row>
    <row r="49" spans="2:12">
      <c r="B49" s="22"/>
      <c r="C49" s="9"/>
      <c r="D49" s="3"/>
      <c r="E49" s="121">
        <v>3213</v>
      </c>
      <c r="F49" s="138" t="s">
        <v>67</v>
      </c>
      <c r="G49" s="113">
        <v>725.98</v>
      </c>
      <c r="H49" s="113">
        <v>2293</v>
      </c>
      <c r="I49" s="114">
        <f t="shared" si="5"/>
        <v>0</v>
      </c>
      <c r="J49" s="114">
        <v>1230.25</v>
      </c>
      <c r="K49" s="114">
        <f t="shared" si="7"/>
        <v>169.46059120085951</v>
      </c>
      <c r="L49" s="136">
        <f t="shared" si="6"/>
        <v>53.652420409943304</v>
      </c>
    </row>
    <row r="50" spans="2:12">
      <c r="B50" s="22"/>
      <c r="C50" s="2"/>
      <c r="D50" s="49">
        <v>322</v>
      </c>
      <c r="E50" s="50"/>
      <c r="F50" s="51" t="s">
        <v>68</v>
      </c>
      <c r="G50" s="113">
        <f>G51+G52+G53+G54+G55+G56</f>
        <v>125983.65999999997</v>
      </c>
      <c r="H50" s="113">
        <f>H51+H52+H53+H54+H55+H56</f>
        <v>371063</v>
      </c>
      <c r="I50" s="114">
        <f t="shared" si="5"/>
        <v>0</v>
      </c>
      <c r="J50" s="113">
        <f>J51+J52+J53+J54+J55+J56</f>
        <v>115887.57999999999</v>
      </c>
      <c r="K50" s="114">
        <f t="shared" si="7"/>
        <v>91.986198845151833</v>
      </c>
      <c r="L50" s="136">
        <f t="shared" si="6"/>
        <v>31.231241056100984</v>
      </c>
    </row>
    <row r="51" spans="2:12">
      <c r="B51" s="22"/>
      <c r="C51" s="2"/>
      <c r="D51" s="122"/>
      <c r="E51" s="123">
        <v>3221</v>
      </c>
      <c r="F51" s="61" t="s">
        <v>69</v>
      </c>
      <c r="G51" s="113">
        <v>12080.45</v>
      </c>
      <c r="H51" s="113">
        <v>46759</v>
      </c>
      <c r="I51" s="114">
        <f t="shared" si="5"/>
        <v>0</v>
      </c>
      <c r="J51" s="114">
        <v>12114.86</v>
      </c>
      <c r="K51" s="114">
        <f t="shared" si="7"/>
        <v>100.28484038260163</v>
      </c>
      <c r="L51" s="136">
        <f t="shared" si="6"/>
        <v>25.909151179452085</v>
      </c>
    </row>
    <row r="52" spans="2:12">
      <c r="B52" s="22"/>
      <c r="C52" s="2"/>
      <c r="D52" s="122"/>
      <c r="E52" s="123">
        <v>3222</v>
      </c>
      <c r="F52" s="61" t="s">
        <v>70</v>
      </c>
      <c r="G52" s="113">
        <v>69775.789999999994</v>
      </c>
      <c r="H52" s="113">
        <v>182356</v>
      </c>
      <c r="I52" s="114">
        <f t="shared" si="5"/>
        <v>0</v>
      </c>
      <c r="J52" s="114">
        <v>68576.179999999993</v>
      </c>
      <c r="K52" s="114">
        <f t="shared" si="7"/>
        <v>98.280764717963066</v>
      </c>
      <c r="L52" s="136">
        <f t="shared" si="6"/>
        <v>37.60566145342078</v>
      </c>
    </row>
    <row r="53" spans="2:12">
      <c r="B53" s="22"/>
      <c r="C53" s="2"/>
      <c r="D53" s="122"/>
      <c r="E53" s="123">
        <v>3223</v>
      </c>
      <c r="F53" s="61" t="s">
        <v>71</v>
      </c>
      <c r="G53" s="113">
        <v>28613.279999999999</v>
      </c>
      <c r="H53" s="113">
        <v>96526</v>
      </c>
      <c r="I53" s="114">
        <f t="shared" si="5"/>
        <v>0</v>
      </c>
      <c r="J53" s="114">
        <v>26315.48</v>
      </c>
      <c r="K53" s="114">
        <f t="shared" si="7"/>
        <v>91.969463130406581</v>
      </c>
      <c r="L53" s="136">
        <f t="shared" si="6"/>
        <v>27.262582102231526</v>
      </c>
    </row>
    <row r="54" spans="2:12">
      <c r="B54" s="22"/>
      <c r="C54" s="2"/>
      <c r="D54" s="122"/>
      <c r="E54" s="123">
        <v>3224</v>
      </c>
      <c r="F54" s="61" t="s">
        <v>72</v>
      </c>
      <c r="G54" s="113">
        <v>8141.01</v>
      </c>
      <c r="H54" s="113">
        <v>13736</v>
      </c>
      <c r="I54" s="114">
        <f t="shared" si="5"/>
        <v>0</v>
      </c>
      <c r="J54" s="114">
        <v>1997.52</v>
      </c>
      <c r="K54" s="114">
        <f t="shared" si="7"/>
        <v>24.536513282749929</v>
      </c>
      <c r="L54" s="136">
        <f t="shared" si="6"/>
        <v>14.542224810716364</v>
      </c>
    </row>
    <row r="55" spans="2:12">
      <c r="B55" s="22"/>
      <c r="C55" s="2"/>
      <c r="D55" s="47"/>
      <c r="E55" s="123">
        <v>3225</v>
      </c>
      <c r="F55" s="61" t="s">
        <v>73</v>
      </c>
      <c r="G55" s="113">
        <v>4203.1499999999996</v>
      </c>
      <c r="H55" s="113">
        <v>21539</v>
      </c>
      <c r="I55" s="114">
        <f t="shared" si="5"/>
        <v>0</v>
      </c>
      <c r="J55" s="114">
        <v>884.25</v>
      </c>
      <c r="K55" s="114">
        <f t="shared" si="7"/>
        <v>21.037793083758611</v>
      </c>
      <c r="L55" s="136">
        <f t="shared" si="6"/>
        <v>4.1053437949765543</v>
      </c>
    </row>
    <row r="56" spans="2:12">
      <c r="B56" s="22"/>
      <c r="C56" s="2"/>
      <c r="D56" s="47"/>
      <c r="E56" s="123">
        <v>3227</v>
      </c>
      <c r="F56" s="61" t="s">
        <v>74</v>
      </c>
      <c r="G56" s="113">
        <v>3169.98</v>
      </c>
      <c r="H56" s="113">
        <v>10147</v>
      </c>
      <c r="I56" s="114">
        <f t="shared" si="5"/>
        <v>0</v>
      </c>
      <c r="J56" s="114">
        <v>5999.29</v>
      </c>
      <c r="K56" s="114">
        <f t="shared" si="7"/>
        <v>189.25324449996529</v>
      </c>
      <c r="L56" s="136">
        <f t="shared" si="6"/>
        <v>59.123780427712624</v>
      </c>
    </row>
    <row r="57" spans="2:12">
      <c r="B57" s="22"/>
      <c r="C57" s="2"/>
      <c r="D57" s="55">
        <v>323</v>
      </c>
      <c r="E57" s="56"/>
      <c r="F57" s="57" t="s">
        <v>75</v>
      </c>
      <c r="G57" s="113">
        <f>G58+G59+G60+G61+G62</f>
        <v>30977.690000000002</v>
      </c>
      <c r="H57" s="113">
        <f>H58+H59+H60+H61+H62</f>
        <v>84756</v>
      </c>
      <c r="I57" s="114">
        <f t="shared" si="5"/>
        <v>0</v>
      </c>
      <c r="J57" s="113">
        <f>J58+J59+J60+J61+J62</f>
        <v>28028</v>
      </c>
      <c r="K57" s="114">
        <f t="shared" si="7"/>
        <v>90.478018212461933</v>
      </c>
      <c r="L57" s="136">
        <f t="shared" si="6"/>
        <v>33.069045259332675</v>
      </c>
    </row>
    <row r="58" spans="2:12">
      <c r="B58" s="22"/>
      <c r="C58" s="2"/>
      <c r="D58" s="47"/>
      <c r="E58" s="123">
        <v>3231</v>
      </c>
      <c r="F58" s="61" t="s">
        <v>76</v>
      </c>
      <c r="G58" s="113">
        <v>4251.13</v>
      </c>
      <c r="H58" s="113">
        <v>11366</v>
      </c>
      <c r="I58" s="114">
        <f t="shared" si="5"/>
        <v>0</v>
      </c>
      <c r="J58" s="114">
        <v>4053.9</v>
      </c>
      <c r="K58" s="114">
        <f t="shared" si="7"/>
        <v>95.360527671466173</v>
      </c>
      <c r="L58" s="136">
        <f t="shared" si="6"/>
        <v>35.66690128453282</v>
      </c>
    </row>
    <row r="59" spans="2:12">
      <c r="B59" s="22"/>
      <c r="C59" s="2"/>
      <c r="D59" s="47"/>
      <c r="E59" s="123">
        <v>3232</v>
      </c>
      <c r="F59" s="61" t="s">
        <v>77</v>
      </c>
      <c r="G59" s="113">
        <v>14946.13</v>
      </c>
      <c r="H59" s="113">
        <v>38824</v>
      </c>
      <c r="I59" s="114">
        <f t="shared" si="5"/>
        <v>0</v>
      </c>
      <c r="J59" s="114">
        <v>12425.08</v>
      </c>
      <c r="K59" s="114">
        <f t="shared" si="7"/>
        <v>83.132422908137428</v>
      </c>
      <c r="L59" s="136">
        <f t="shared" si="6"/>
        <v>32.003606016896761</v>
      </c>
    </row>
    <row r="60" spans="2:12">
      <c r="B60" s="22"/>
      <c r="C60" s="2"/>
      <c r="D60" s="47"/>
      <c r="E60" s="123">
        <v>3234</v>
      </c>
      <c r="F60" s="61" t="s">
        <v>79</v>
      </c>
      <c r="G60" s="113">
        <v>5415.1</v>
      </c>
      <c r="H60" s="113">
        <v>19946</v>
      </c>
      <c r="I60" s="114">
        <f t="shared" si="5"/>
        <v>0</v>
      </c>
      <c r="J60" s="114">
        <v>4833.1099999999997</v>
      </c>
      <c r="K60" s="114">
        <f t="shared" si="7"/>
        <v>89.252460711713539</v>
      </c>
      <c r="L60" s="136">
        <f t="shared" si="6"/>
        <v>24.230973628797752</v>
      </c>
    </row>
    <row r="61" spans="2:12">
      <c r="B61" s="22"/>
      <c r="C61" s="2"/>
      <c r="D61" s="47"/>
      <c r="E61" s="123">
        <v>3236</v>
      </c>
      <c r="F61" s="61" t="s">
        <v>80</v>
      </c>
      <c r="G61" s="113">
        <v>2222.36</v>
      </c>
      <c r="H61" s="113">
        <v>7595</v>
      </c>
      <c r="I61" s="114">
        <f t="shared" si="5"/>
        <v>0</v>
      </c>
      <c r="J61" s="114">
        <v>643.91999999999996</v>
      </c>
      <c r="K61" s="114">
        <f t="shared" si="7"/>
        <v>28.974603574578374</v>
      </c>
      <c r="L61" s="136">
        <f t="shared" si="6"/>
        <v>8.4782093482554313</v>
      </c>
    </row>
    <row r="62" spans="2:12">
      <c r="B62" s="22"/>
      <c r="C62" s="2"/>
      <c r="D62" s="47"/>
      <c r="E62" s="123">
        <v>3239</v>
      </c>
      <c r="F62" s="61" t="s">
        <v>82</v>
      </c>
      <c r="G62" s="113">
        <v>4142.97</v>
      </c>
      <c r="H62" s="113">
        <v>7025</v>
      </c>
      <c r="I62" s="114">
        <f t="shared" si="5"/>
        <v>0</v>
      </c>
      <c r="J62" s="114">
        <v>6071.99</v>
      </c>
      <c r="K62" s="114">
        <f t="shared" si="7"/>
        <v>146.56128333055753</v>
      </c>
      <c r="L62" s="136">
        <f t="shared" si="6"/>
        <v>86.434021352313167</v>
      </c>
    </row>
    <row r="63" spans="2:12">
      <c r="B63" s="22"/>
      <c r="C63" s="2"/>
      <c r="D63" s="55">
        <v>329</v>
      </c>
      <c r="E63" s="56"/>
      <c r="F63" s="55" t="s">
        <v>83</v>
      </c>
      <c r="G63" s="113">
        <f>G64+G65+G66+G67</f>
        <v>5391.3600000000006</v>
      </c>
      <c r="H63" s="113">
        <f>H64+H65+H66+H67</f>
        <v>19719</v>
      </c>
      <c r="I63" s="114">
        <f t="shared" si="5"/>
        <v>0</v>
      </c>
      <c r="J63" s="113">
        <f>J64+J65+J66+J67</f>
        <v>6128.8899999999994</v>
      </c>
      <c r="K63" s="114">
        <f t="shared" si="7"/>
        <v>113.67985072412155</v>
      </c>
      <c r="L63" s="136">
        <f t="shared" si="6"/>
        <v>31.081140017242248</v>
      </c>
    </row>
    <row r="64" spans="2:12">
      <c r="B64" s="22"/>
      <c r="C64" s="2"/>
      <c r="D64" s="47"/>
      <c r="E64" s="123">
        <v>3291</v>
      </c>
      <c r="F64" s="61" t="s">
        <v>84</v>
      </c>
      <c r="G64" s="113">
        <v>346</v>
      </c>
      <c r="H64" s="113">
        <v>1638</v>
      </c>
      <c r="I64" s="114">
        <f t="shared" si="5"/>
        <v>0</v>
      </c>
      <c r="J64" s="114">
        <v>0</v>
      </c>
      <c r="K64" s="114">
        <f t="shared" si="7"/>
        <v>0</v>
      </c>
      <c r="L64" s="136">
        <f t="shared" si="6"/>
        <v>0</v>
      </c>
    </row>
    <row r="65" spans="2:16">
      <c r="B65" s="22"/>
      <c r="C65" s="2"/>
      <c r="D65" s="47"/>
      <c r="E65" s="123">
        <v>3292</v>
      </c>
      <c r="F65" s="61" t="s">
        <v>85</v>
      </c>
      <c r="G65" s="113">
        <v>1002.82</v>
      </c>
      <c r="H65" s="113">
        <v>2284</v>
      </c>
      <c r="I65" s="114">
        <f t="shared" si="5"/>
        <v>0</v>
      </c>
      <c r="J65" s="114">
        <v>1330.66</v>
      </c>
      <c r="K65" s="114">
        <f>J65/G65*100</f>
        <v>132.69180909834267</v>
      </c>
      <c r="L65" s="136">
        <f t="shared" si="6"/>
        <v>58.260070052539405</v>
      </c>
    </row>
    <row r="66" spans="2:16">
      <c r="B66" s="22"/>
      <c r="C66" s="2"/>
      <c r="D66" s="47"/>
      <c r="E66" s="123">
        <v>3295</v>
      </c>
      <c r="F66" s="61" t="s">
        <v>86</v>
      </c>
      <c r="G66" s="113">
        <v>2088.25</v>
      </c>
      <c r="H66" s="113">
        <v>4336</v>
      </c>
      <c r="I66" s="114">
        <f t="shared" si="5"/>
        <v>0</v>
      </c>
      <c r="J66" s="114">
        <v>1960</v>
      </c>
      <c r="K66" s="114">
        <f>J66/G66*100</f>
        <v>93.858493954267928</v>
      </c>
      <c r="L66" s="136">
        <f t="shared" si="6"/>
        <v>45.20295202952029</v>
      </c>
    </row>
    <row r="67" spans="2:16">
      <c r="B67" s="22"/>
      <c r="C67" s="2"/>
      <c r="D67" s="47"/>
      <c r="E67" s="123">
        <v>3299</v>
      </c>
      <c r="F67" s="61" t="s">
        <v>83</v>
      </c>
      <c r="G67" s="113">
        <v>1954.29</v>
      </c>
      <c r="H67" s="113">
        <v>11461</v>
      </c>
      <c r="I67" s="114">
        <f t="shared" si="5"/>
        <v>0</v>
      </c>
      <c r="J67" s="114">
        <v>2838.23</v>
      </c>
      <c r="K67" s="114">
        <f t="shared" si="7"/>
        <v>145.23074876297787</v>
      </c>
      <c r="L67" s="136">
        <f t="shared" si="6"/>
        <v>24.764243957769828</v>
      </c>
    </row>
    <row r="68" spans="2:16">
      <c r="B68" s="22"/>
      <c r="C68" s="62">
        <v>34</v>
      </c>
      <c r="D68" s="59"/>
      <c r="E68" s="60"/>
      <c r="F68" s="59" t="s">
        <v>87</v>
      </c>
      <c r="G68" s="113">
        <f>G69</f>
        <v>474.64</v>
      </c>
      <c r="H68" s="113">
        <f>H69</f>
        <v>1621</v>
      </c>
      <c r="I68" s="114">
        <f t="shared" si="5"/>
        <v>0</v>
      </c>
      <c r="J68" s="113">
        <f>J69</f>
        <v>562.47</v>
      </c>
      <c r="K68" s="114">
        <f t="shared" si="7"/>
        <v>118.50455081746168</v>
      </c>
      <c r="L68" s="136">
        <f t="shared" si="6"/>
        <v>34.698951264651448</v>
      </c>
    </row>
    <row r="69" spans="2:16">
      <c r="B69" s="22"/>
      <c r="C69" s="54"/>
      <c r="D69" s="62">
        <v>343</v>
      </c>
      <c r="E69" s="53"/>
      <c r="F69" s="54" t="s">
        <v>88</v>
      </c>
      <c r="G69" s="113">
        <f>G70+G71</f>
        <v>474.64</v>
      </c>
      <c r="H69" s="113">
        <f>H70+H71</f>
        <v>1621</v>
      </c>
      <c r="I69" s="114">
        <f t="shared" si="5"/>
        <v>0</v>
      </c>
      <c r="J69" s="120">
        <f>J70+J71</f>
        <v>562.47</v>
      </c>
      <c r="K69" s="114">
        <f t="shared" si="7"/>
        <v>118.50455081746168</v>
      </c>
      <c r="L69" s="136">
        <f t="shared" si="6"/>
        <v>34.698951264651448</v>
      </c>
    </row>
    <row r="70" spans="2:16">
      <c r="B70" s="22"/>
      <c r="C70" s="61"/>
      <c r="D70" s="61"/>
      <c r="E70" s="123">
        <v>3431</v>
      </c>
      <c r="F70" s="61" t="s">
        <v>89</v>
      </c>
      <c r="G70" s="113">
        <v>396.76</v>
      </c>
      <c r="H70" s="113">
        <v>1460</v>
      </c>
      <c r="I70" s="114">
        <f t="shared" si="5"/>
        <v>0</v>
      </c>
      <c r="J70" s="114">
        <v>484.63</v>
      </c>
      <c r="K70" s="114">
        <f t="shared" si="7"/>
        <v>122.14688980744026</v>
      </c>
      <c r="L70" s="136">
        <f t="shared" si="6"/>
        <v>33.193835616438356</v>
      </c>
    </row>
    <row r="71" spans="2:16">
      <c r="B71" s="22"/>
      <c r="C71" s="61"/>
      <c r="D71" s="61"/>
      <c r="E71" s="123">
        <v>3434</v>
      </c>
      <c r="F71" s="61" t="s">
        <v>98</v>
      </c>
      <c r="G71" s="113">
        <v>77.88</v>
      </c>
      <c r="H71" s="113">
        <v>161</v>
      </c>
      <c r="I71" s="114">
        <f t="shared" si="5"/>
        <v>0</v>
      </c>
      <c r="J71" s="114">
        <v>77.84</v>
      </c>
      <c r="K71" s="114">
        <f t="shared" si="7"/>
        <v>99.9486389316898</v>
      </c>
      <c r="L71" s="136">
        <f t="shared" si="6"/>
        <v>48.347826086956523</v>
      </c>
    </row>
    <row r="72" spans="2:16" ht="25.5">
      <c r="B72" s="22"/>
      <c r="C72" s="2">
        <v>36</v>
      </c>
      <c r="D72" s="3"/>
      <c r="E72" s="121"/>
      <c r="F72" s="138" t="s">
        <v>90</v>
      </c>
      <c r="G72" s="113">
        <f>G73</f>
        <v>6566.62</v>
      </c>
      <c r="H72" s="113">
        <v>0</v>
      </c>
      <c r="I72" s="114">
        <f t="shared" si="5"/>
        <v>0</v>
      </c>
      <c r="J72" s="113">
        <f>J73</f>
        <v>0</v>
      </c>
      <c r="K72" s="114">
        <v>0</v>
      </c>
      <c r="L72" s="136">
        <v>0</v>
      </c>
    </row>
    <row r="73" spans="2:16" ht="25.5">
      <c r="B73" s="22"/>
      <c r="C73" s="2"/>
      <c r="D73" s="3">
        <v>369</v>
      </c>
      <c r="E73" s="121"/>
      <c r="F73" s="138" t="s">
        <v>52</v>
      </c>
      <c r="G73" s="113">
        <f>G74</f>
        <v>6566.62</v>
      </c>
      <c r="H73" s="113">
        <v>0</v>
      </c>
      <c r="I73" s="114">
        <f t="shared" si="5"/>
        <v>0</v>
      </c>
      <c r="J73" s="113">
        <f>J74</f>
        <v>0</v>
      </c>
      <c r="K73" s="114">
        <v>0</v>
      </c>
      <c r="L73" s="136">
        <v>0</v>
      </c>
    </row>
    <row r="74" spans="2:16" ht="25.5">
      <c r="B74" s="22"/>
      <c r="C74" s="2"/>
      <c r="D74" s="3"/>
      <c r="E74" s="121">
        <v>3691</v>
      </c>
      <c r="F74" s="138" t="s">
        <v>53</v>
      </c>
      <c r="G74" s="113">
        <v>6566.62</v>
      </c>
      <c r="H74" s="113">
        <v>0</v>
      </c>
      <c r="I74" s="114">
        <f t="shared" si="5"/>
        <v>0</v>
      </c>
      <c r="J74" s="114">
        <v>0</v>
      </c>
      <c r="K74" s="114">
        <v>0</v>
      </c>
      <c r="L74" s="136">
        <v>0</v>
      </c>
    </row>
    <row r="75" spans="2:16" ht="26.25">
      <c r="B75" s="22"/>
      <c r="C75" s="62">
        <v>37</v>
      </c>
      <c r="D75" s="59"/>
      <c r="E75" s="60"/>
      <c r="F75" s="63" t="s">
        <v>91</v>
      </c>
      <c r="G75" s="113">
        <f>G76</f>
        <v>3839.4700000000003</v>
      </c>
      <c r="H75" s="113">
        <f>H76</f>
        <v>16644</v>
      </c>
      <c r="I75" s="114">
        <f t="shared" si="5"/>
        <v>0</v>
      </c>
      <c r="J75" s="120">
        <f>J76</f>
        <v>9251.83</v>
      </c>
      <c r="K75" s="114">
        <f>J75/G75*100</f>
        <v>240.96633129051662</v>
      </c>
      <c r="L75" s="136">
        <f t="shared" si="6"/>
        <v>55.586577745734203</v>
      </c>
    </row>
    <row r="76" spans="2:16" ht="26.25">
      <c r="B76" s="22"/>
      <c r="C76" s="54"/>
      <c r="D76" s="62">
        <v>372</v>
      </c>
      <c r="E76" s="53"/>
      <c r="F76" s="64" t="s">
        <v>92</v>
      </c>
      <c r="G76" s="113">
        <f>G77+G78</f>
        <v>3839.4700000000003</v>
      </c>
      <c r="H76" s="113">
        <f>H77+H78</f>
        <v>16644</v>
      </c>
      <c r="I76" s="114">
        <f t="shared" si="5"/>
        <v>0</v>
      </c>
      <c r="J76" s="120">
        <f>J77+J78</f>
        <v>9251.83</v>
      </c>
      <c r="K76" s="114">
        <f t="shared" si="7"/>
        <v>240.96633129051662</v>
      </c>
      <c r="L76" s="136">
        <f t="shared" si="6"/>
        <v>55.586577745734203</v>
      </c>
    </row>
    <row r="77" spans="2:16">
      <c r="B77" s="22"/>
      <c r="C77" s="61"/>
      <c r="D77" s="61"/>
      <c r="E77" s="123">
        <v>3721</v>
      </c>
      <c r="F77" s="61" t="s">
        <v>93</v>
      </c>
      <c r="G77" s="113">
        <v>1976.52</v>
      </c>
      <c r="H77" s="113">
        <v>10220</v>
      </c>
      <c r="I77" s="114">
        <f t="shared" si="5"/>
        <v>0</v>
      </c>
      <c r="J77" s="114">
        <v>3165.36</v>
      </c>
      <c r="K77" s="114">
        <f t="shared" si="7"/>
        <v>160.148139153664</v>
      </c>
      <c r="L77" s="136">
        <f t="shared" si="6"/>
        <v>30.972211350293545</v>
      </c>
    </row>
    <row r="78" spans="2:16">
      <c r="B78" s="22"/>
      <c r="C78" s="2"/>
      <c r="D78" s="3"/>
      <c r="E78" s="121">
        <v>3722</v>
      </c>
      <c r="F78" s="61" t="s">
        <v>94</v>
      </c>
      <c r="G78" s="113">
        <v>1862.95</v>
      </c>
      <c r="H78" s="113">
        <v>6424</v>
      </c>
      <c r="I78" s="114">
        <f t="shared" si="5"/>
        <v>0</v>
      </c>
      <c r="J78" s="114">
        <v>6086.47</v>
      </c>
      <c r="K78" s="114">
        <f t="shared" si="7"/>
        <v>326.71139858826052</v>
      </c>
      <c r="L78" s="136">
        <f t="shared" si="6"/>
        <v>94.745797011207983</v>
      </c>
      <c r="P78" s="89" t="s">
        <v>119</v>
      </c>
    </row>
    <row r="79" spans="2:16">
      <c r="B79" s="33">
        <v>4</v>
      </c>
      <c r="C79" s="2"/>
      <c r="D79" s="3"/>
      <c r="E79" s="121"/>
      <c r="F79" s="7" t="s">
        <v>6</v>
      </c>
      <c r="G79" s="113">
        <f>G80+G88</f>
        <v>0</v>
      </c>
      <c r="H79" s="113">
        <f>H80+H88</f>
        <v>0</v>
      </c>
      <c r="I79" s="114">
        <f>I80</f>
        <v>0</v>
      </c>
      <c r="J79" s="113">
        <f>J80+J88</f>
        <v>115203.75</v>
      </c>
      <c r="K79" s="114">
        <v>0</v>
      </c>
      <c r="L79" s="136">
        <v>0</v>
      </c>
      <c r="N79" s="89" t="s">
        <v>119</v>
      </c>
    </row>
    <row r="80" spans="2:16" ht="26.25">
      <c r="B80" s="22"/>
      <c r="C80" s="58">
        <v>42</v>
      </c>
      <c r="D80" s="58"/>
      <c r="E80" s="60"/>
      <c r="F80" s="63" t="s">
        <v>95</v>
      </c>
      <c r="G80" s="113">
        <f>G83+G86</f>
        <v>0</v>
      </c>
      <c r="H80" s="113">
        <f>H83+H86</f>
        <v>0</v>
      </c>
      <c r="I80" s="114">
        <f>I83</f>
        <v>0</v>
      </c>
      <c r="J80" s="113">
        <f>J81+J83+J86</f>
        <v>88516.25</v>
      </c>
      <c r="K80" s="114">
        <v>0</v>
      </c>
      <c r="L80" s="136">
        <v>0</v>
      </c>
    </row>
    <row r="81" spans="2:15">
      <c r="B81" s="22"/>
      <c r="C81" s="58"/>
      <c r="D81" s="62">
        <v>421</v>
      </c>
      <c r="E81" s="53"/>
      <c r="F81" s="64" t="s">
        <v>165</v>
      </c>
      <c r="G81" s="113"/>
      <c r="H81" s="113"/>
      <c r="I81" s="114">
        <v>0</v>
      </c>
      <c r="J81" s="113">
        <f>J82</f>
        <v>85352.5</v>
      </c>
      <c r="K81" s="114">
        <v>0</v>
      </c>
      <c r="L81" s="136"/>
    </row>
    <row r="82" spans="2:15">
      <c r="B82" s="22"/>
      <c r="C82" s="62"/>
      <c r="D82" s="62"/>
      <c r="E82" s="53">
        <v>4212</v>
      </c>
      <c r="F82" s="64" t="s">
        <v>166</v>
      </c>
      <c r="G82" s="113">
        <v>0</v>
      </c>
      <c r="H82" s="113">
        <v>0</v>
      </c>
      <c r="I82" s="114">
        <v>0</v>
      </c>
      <c r="J82" s="113">
        <v>85352.5</v>
      </c>
      <c r="K82" s="114">
        <v>0</v>
      </c>
      <c r="L82" s="136">
        <v>0</v>
      </c>
    </row>
    <row r="83" spans="2:15">
      <c r="B83" s="22"/>
      <c r="C83" s="62"/>
      <c r="D83" s="62">
        <v>422</v>
      </c>
      <c r="E83" s="53"/>
      <c r="F83" s="54" t="s">
        <v>96</v>
      </c>
      <c r="G83" s="113">
        <f>G84+G85</f>
        <v>0</v>
      </c>
      <c r="H83" s="113">
        <f>H84+H85</f>
        <v>0</v>
      </c>
      <c r="I83" s="114">
        <f t="shared" si="5"/>
        <v>0</v>
      </c>
      <c r="J83" s="113">
        <f>J84+J85</f>
        <v>3163.75</v>
      </c>
      <c r="K83" s="114">
        <v>0</v>
      </c>
      <c r="L83" s="136">
        <v>0</v>
      </c>
      <c r="N83" s="89" t="s">
        <v>119</v>
      </c>
    </row>
    <row r="84" spans="2:15">
      <c r="B84" s="22"/>
      <c r="C84" s="62"/>
      <c r="D84" s="62"/>
      <c r="E84" s="53">
        <v>4221</v>
      </c>
      <c r="F84" s="54" t="s">
        <v>121</v>
      </c>
      <c r="G84" s="113">
        <v>0</v>
      </c>
      <c r="H84" s="113">
        <v>0</v>
      </c>
      <c r="I84" s="114">
        <f t="shared" si="5"/>
        <v>0</v>
      </c>
      <c r="J84" s="113">
        <v>0</v>
      </c>
      <c r="K84" s="114">
        <v>0</v>
      </c>
      <c r="L84" s="136">
        <v>0</v>
      </c>
      <c r="O84" s="89" t="s">
        <v>119</v>
      </c>
    </row>
    <row r="85" spans="2:15">
      <c r="B85" s="22"/>
      <c r="C85" s="124"/>
      <c r="D85" s="124"/>
      <c r="E85" s="123">
        <v>4227</v>
      </c>
      <c r="F85" s="61" t="s">
        <v>97</v>
      </c>
      <c r="G85" s="113">
        <v>0</v>
      </c>
      <c r="H85" s="113">
        <v>0</v>
      </c>
      <c r="I85" s="114">
        <f t="shared" si="5"/>
        <v>0</v>
      </c>
      <c r="J85" s="114">
        <v>3163.75</v>
      </c>
      <c r="K85" s="114">
        <v>0</v>
      </c>
      <c r="L85" s="136">
        <v>0</v>
      </c>
    </row>
    <row r="86" spans="2:15">
      <c r="B86" s="22"/>
      <c r="C86" s="124"/>
      <c r="D86" s="124">
        <v>423</v>
      </c>
      <c r="E86" s="123"/>
      <c r="F86" s="61" t="s">
        <v>131</v>
      </c>
      <c r="G86" s="113">
        <f>G87</f>
        <v>0</v>
      </c>
      <c r="H86" s="113">
        <f>H87</f>
        <v>0</v>
      </c>
      <c r="I86" s="114">
        <f t="shared" si="5"/>
        <v>0</v>
      </c>
      <c r="J86" s="113">
        <v>0</v>
      </c>
      <c r="K86" s="114">
        <v>0</v>
      </c>
      <c r="L86" s="136">
        <v>0</v>
      </c>
    </row>
    <row r="87" spans="2:15">
      <c r="B87" s="22"/>
      <c r="C87" s="124"/>
      <c r="D87" s="124"/>
      <c r="E87" s="123">
        <v>4231</v>
      </c>
      <c r="F87" s="61" t="s">
        <v>125</v>
      </c>
      <c r="G87" s="113">
        <v>0</v>
      </c>
      <c r="H87" s="113">
        <v>0</v>
      </c>
      <c r="I87" s="114">
        <f t="shared" si="5"/>
        <v>0</v>
      </c>
      <c r="J87" s="114">
        <v>0</v>
      </c>
      <c r="K87" s="114">
        <v>0</v>
      </c>
      <c r="L87" s="136">
        <v>0</v>
      </c>
    </row>
    <row r="88" spans="2:15">
      <c r="B88" s="22"/>
      <c r="C88" s="58">
        <v>45</v>
      </c>
      <c r="D88" s="62"/>
      <c r="E88" s="53"/>
      <c r="F88" s="59" t="s">
        <v>122</v>
      </c>
      <c r="G88" s="113">
        <f>G89</f>
        <v>0</v>
      </c>
      <c r="H88" s="113">
        <f>H90</f>
        <v>0</v>
      </c>
      <c r="I88" s="114">
        <f t="shared" si="5"/>
        <v>0</v>
      </c>
      <c r="J88" s="113">
        <f>J89</f>
        <v>26687.5</v>
      </c>
      <c r="K88" s="114">
        <v>0</v>
      </c>
      <c r="L88" s="136">
        <v>0</v>
      </c>
    </row>
    <row r="89" spans="2:15">
      <c r="B89" s="22"/>
      <c r="C89" s="58"/>
      <c r="D89" s="62">
        <v>452</v>
      </c>
      <c r="E89" s="53"/>
      <c r="F89" s="54" t="s">
        <v>164</v>
      </c>
      <c r="G89" s="113">
        <f>G90</f>
        <v>0</v>
      </c>
      <c r="H89" s="113">
        <v>0</v>
      </c>
      <c r="I89" s="114">
        <f t="shared" si="5"/>
        <v>0</v>
      </c>
      <c r="J89" s="113">
        <f>J90</f>
        <v>26687.5</v>
      </c>
      <c r="K89" s="114">
        <v>0</v>
      </c>
      <c r="L89" s="136">
        <v>0</v>
      </c>
    </row>
    <row r="90" spans="2:15" ht="15" customHeight="1">
      <c r="B90" s="22"/>
      <c r="C90" s="62"/>
      <c r="D90" s="62"/>
      <c r="E90" s="53">
        <v>4521</v>
      </c>
      <c r="F90" s="54" t="s">
        <v>164</v>
      </c>
      <c r="G90" s="113">
        <v>0</v>
      </c>
      <c r="H90" s="113">
        <v>0</v>
      </c>
      <c r="I90" s="114">
        <f t="shared" si="5"/>
        <v>0</v>
      </c>
      <c r="J90" s="113">
        <f>26687.5</f>
        <v>26687.5</v>
      </c>
      <c r="K90" s="114">
        <v>0</v>
      </c>
      <c r="L90" s="136">
        <v>0</v>
      </c>
    </row>
    <row r="97" spans="6:7">
      <c r="G97" s="89" t="s">
        <v>119</v>
      </c>
    </row>
    <row r="99" spans="6:7">
      <c r="F99" s="89" t="s">
        <v>119</v>
      </c>
    </row>
  </sheetData>
  <mergeCells count="7">
    <mergeCell ref="B2:L2"/>
    <mergeCell ref="B4:L4"/>
    <mergeCell ref="B6:L6"/>
    <mergeCell ref="B34:F34"/>
    <mergeCell ref="B9:F9"/>
    <mergeCell ref="B33:F33"/>
    <mergeCell ref="B8:F8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workbookViewId="0">
      <selection activeCell="J49" sqref="J49"/>
    </sheetView>
  </sheetViews>
  <sheetFormatPr defaultRowHeight="15"/>
  <cols>
    <col min="1" max="1" width="2.7109375" style="89" customWidth="1"/>
    <col min="2" max="2" width="18.7109375" style="89" customWidth="1"/>
    <col min="3" max="3" width="14" style="89" customWidth="1"/>
    <col min="4" max="4" width="14.140625" style="89" customWidth="1"/>
    <col min="5" max="5" width="8.42578125" style="89" customWidth="1"/>
    <col min="6" max="6" width="15.140625" style="89" customWidth="1"/>
    <col min="7" max="7" width="8.85546875" style="89" customWidth="1"/>
    <col min="8" max="8" width="9.28515625" style="89" customWidth="1"/>
    <col min="9" max="9" width="9.140625" style="89"/>
    <col min="10" max="11" width="11.7109375" style="89" bestFit="1" customWidth="1"/>
    <col min="12" max="16384" width="9.140625" style="89"/>
  </cols>
  <sheetData>
    <row r="1" spans="2:14" ht="15.75">
      <c r="D1" s="229" t="s">
        <v>11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2:14">
      <c r="H2" s="89" t="s">
        <v>143</v>
      </c>
    </row>
    <row r="3" spans="2:14" ht="18">
      <c r="B3" s="88"/>
      <c r="C3" s="88"/>
      <c r="D3" s="88"/>
      <c r="E3" s="88"/>
      <c r="F3" s="70"/>
      <c r="G3" s="70"/>
      <c r="H3" s="70"/>
    </row>
    <row r="4" spans="2:14" ht="15.75">
      <c r="B4" s="203" t="s">
        <v>141</v>
      </c>
      <c r="C4" s="203"/>
      <c r="D4" s="203"/>
      <c r="E4" s="203"/>
      <c r="F4" s="203"/>
      <c r="G4" s="203"/>
      <c r="H4" s="203"/>
    </row>
    <row r="5" spans="2:14" ht="18">
      <c r="B5" s="88"/>
      <c r="C5" s="88"/>
      <c r="D5" s="88"/>
      <c r="E5" s="88"/>
      <c r="F5" s="70"/>
      <c r="G5" s="70"/>
      <c r="H5" s="70"/>
    </row>
    <row r="6" spans="2:14" ht="38.25">
      <c r="B6" s="142" t="s">
        <v>7</v>
      </c>
      <c r="C6" s="142" t="s">
        <v>158</v>
      </c>
      <c r="D6" s="142" t="s">
        <v>155</v>
      </c>
      <c r="E6" s="142" t="s">
        <v>156</v>
      </c>
      <c r="F6" s="142" t="s">
        <v>159</v>
      </c>
      <c r="G6" s="142" t="s">
        <v>21</v>
      </c>
      <c r="H6" s="142" t="s">
        <v>41</v>
      </c>
    </row>
    <row r="7" spans="2:14">
      <c r="B7" s="142">
        <v>1</v>
      </c>
      <c r="C7" s="140">
        <v>2</v>
      </c>
      <c r="D7" s="140">
        <v>3</v>
      </c>
      <c r="E7" s="140">
        <v>4</v>
      </c>
      <c r="F7" s="140">
        <v>5</v>
      </c>
      <c r="G7" s="140" t="s">
        <v>32</v>
      </c>
      <c r="H7" s="140" t="s">
        <v>137</v>
      </c>
    </row>
    <row r="8" spans="2:14" ht="19.149999999999999" customHeight="1">
      <c r="B8" s="18" t="s">
        <v>38</v>
      </c>
      <c r="C8" s="19">
        <f>C9+C11+C13+C15</f>
        <v>615497.01</v>
      </c>
      <c r="D8" s="19">
        <f>D9+D11+D13+D15</f>
        <v>1507582</v>
      </c>
      <c r="E8" s="19"/>
      <c r="F8" s="19">
        <f>F9+F11+F13+F15</f>
        <v>854868.76</v>
      </c>
      <c r="G8" s="133">
        <f t="shared" ref="G8:G16" si="0">F8/C8*100</f>
        <v>138.89080630952213</v>
      </c>
      <c r="H8" s="133">
        <f t="shared" ref="H8:H14" si="1">F8/D8*100</f>
        <v>56.704627675310526</v>
      </c>
      <c r="K8" s="193"/>
    </row>
    <row r="9" spans="2:14" ht="25.5">
      <c r="B9" s="1" t="s">
        <v>18</v>
      </c>
      <c r="C9" s="113">
        <f>C10</f>
        <v>399944.89</v>
      </c>
      <c r="D9" s="113">
        <f>D10</f>
        <v>990623</v>
      </c>
      <c r="E9" s="113">
        <v>0</v>
      </c>
      <c r="F9" s="125">
        <f>F10</f>
        <v>593386.01</v>
      </c>
      <c r="G9" s="114">
        <f t="shared" si="0"/>
        <v>148.36694375567595</v>
      </c>
      <c r="H9" s="114">
        <f t="shared" si="1"/>
        <v>59.900285981649937</v>
      </c>
    </row>
    <row r="10" spans="2:14" ht="25.5">
      <c r="B10" s="10" t="s">
        <v>19</v>
      </c>
      <c r="C10" s="113">
        <v>399944.89</v>
      </c>
      <c r="D10" s="113">
        <v>990623</v>
      </c>
      <c r="E10" s="113">
        <v>0</v>
      </c>
      <c r="F10" s="114">
        <v>593386.01</v>
      </c>
      <c r="G10" s="114">
        <f t="shared" si="0"/>
        <v>148.36694375567595</v>
      </c>
      <c r="H10" s="114">
        <f t="shared" si="1"/>
        <v>59.900285981649937</v>
      </c>
    </row>
    <row r="11" spans="2:14" ht="39" customHeight="1">
      <c r="B11" s="1" t="s">
        <v>99</v>
      </c>
      <c r="C11" s="113">
        <f>C12</f>
        <v>93921.46</v>
      </c>
      <c r="D11" s="113">
        <f>D12</f>
        <v>217770</v>
      </c>
      <c r="E11" s="129">
        <v>0</v>
      </c>
      <c r="F11" s="114">
        <f>F12</f>
        <v>104682.75</v>
      </c>
      <c r="G11" s="114">
        <f t="shared" si="0"/>
        <v>111.45775417034616</v>
      </c>
      <c r="H11" s="114">
        <f t="shared" si="1"/>
        <v>48.070326491252239</v>
      </c>
    </row>
    <row r="12" spans="2:14" ht="45.75" customHeight="1">
      <c r="B12" s="11" t="s">
        <v>100</v>
      </c>
      <c r="C12" s="113">
        <v>93921.46</v>
      </c>
      <c r="D12" s="113">
        <v>217770</v>
      </c>
      <c r="E12" s="129">
        <v>0</v>
      </c>
      <c r="F12" s="114">
        <v>104682.75</v>
      </c>
      <c r="G12" s="114">
        <f t="shared" si="0"/>
        <v>111.45775417034616</v>
      </c>
      <c r="H12" s="114">
        <f t="shared" si="1"/>
        <v>48.070326491252239</v>
      </c>
    </row>
    <row r="13" spans="2:14" ht="21" customHeight="1">
      <c r="B13" s="1" t="s">
        <v>101</v>
      </c>
      <c r="C13" s="113">
        <f>C14</f>
        <v>121440.66</v>
      </c>
      <c r="D13" s="113">
        <f>D14</f>
        <v>299189</v>
      </c>
      <c r="E13" s="129">
        <v>0</v>
      </c>
      <c r="F13" s="113">
        <f>F14</f>
        <v>156740</v>
      </c>
      <c r="G13" s="114">
        <f t="shared" si="0"/>
        <v>129.06715098551012</v>
      </c>
      <c r="H13" s="114">
        <f t="shared" si="1"/>
        <v>52.388289676425273</v>
      </c>
    </row>
    <row r="14" spans="2:14" ht="33" customHeight="1">
      <c r="B14" s="11" t="s">
        <v>102</v>
      </c>
      <c r="C14" s="113">
        <v>121440.66</v>
      </c>
      <c r="D14" s="113">
        <v>299189</v>
      </c>
      <c r="E14" s="129">
        <v>0</v>
      </c>
      <c r="F14" s="114">
        <v>156740</v>
      </c>
      <c r="G14" s="114">
        <f t="shared" si="0"/>
        <v>129.06715098551012</v>
      </c>
      <c r="H14" s="114">
        <f t="shared" si="1"/>
        <v>52.388289676425273</v>
      </c>
    </row>
    <row r="15" spans="2:14">
      <c r="B15" s="1" t="s">
        <v>103</v>
      </c>
      <c r="C15" s="113">
        <f>C16</f>
        <v>190</v>
      </c>
      <c r="D15" s="113">
        <f>D16</f>
        <v>0</v>
      </c>
      <c r="E15" s="129">
        <v>0</v>
      </c>
      <c r="F15" s="114">
        <f>F16</f>
        <v>60</v>
      </c>
      <c r="G15" s="114">
        <f t="shared" si="0"/>
        <v>31.578947368421051</v>
      </c>
      <c r="H15" s="114">
        <v>0</v>
      </c>
    </row>
    <row r="16" spans="2:14" ht="28.5" customHeight="1">
      <c r="B16" s="11" t="s">
        <v>104</v>
      </c>
      <c r="C16" s="113">
        <v>190</v>
      </c>
      <c r="D16" s="113">
        <v>0</v>
      </c>
      <c r="E16" s="129">
        <v>0</v>
      </c>
      <c r="F16" s="114">
        <v>60</v>
      </c>
      <c r="G16" s="114">
        <f t="shared" si="0"/>
        <v>31.578947368421051</v>
      </c>
      <c r="H16" s="114">
        <v>0</v>
      </c>
      <c r="N16" s="89" t="s">
        <v>119</v>
      </c>
    </row>
    <row r="17" spans="2:11">
      <c r="B17" s="1"/>
      <c r="C17" s="113"/>
      <c r="D17" s="113"/>
      <c r="E17" s="129"/>
      <c r="F17" s="114"/>
      <c r="G17" s="114"/>
      <c r="H17" s="114"/>
    </row>
    <row r="18" spans="2:11" ht="20.45" customHeight="1">
      <c r="B18" s="20" t="s">
        <v>39</v>
      </c>
      <c r="C18" s="127">
        <f>C19+C21+C23+C25</f>
        <v>629780.9</v>
      </c>
      <c r="D18" s="127">
        <f>D19+D21+D23+D25</f>
        <v>1507582</v>
      </c>
      <c r="E18" s="192"/>
      <c r="F18" s="126">
        <f>F19+F21+F23+F25</f>
        <v>883041.1399999999</v>
      </c>
      <c r="G18" s="126">
        <f>F18/C18*100</f>
        <v>140.21402363901475</v>
      </c>
      <c r="H18" s="126">
        <f t="shared" ref="H18:H24" si="2">F18/D18*100</f>
        <v>58.573340620941337</v>
      </c>
      <c r="J18" s="193"/>
    </row>
    <row r="19" spans="2:11" ht="25.5">
      <c r="B19" s="1" t="s">
        <v>18</v>
      </c>
      <c r="C19" s="113">
        <f>C20</f>
        <v>411115.52000000002</v>
      </c>
      <c r="D19" s="113">
        <f>D20</f>
        <v>990623</v>
      </c>
      <c r="E19" s="113">
        <v>0</v>
      </c>
      <c r="F19" s="125">
        <f>F20</f>
        <v>599459.49</v>
      </c>
      <c r="G19" s="114">
        <f>F19/C19*100</f>
        <v>145.81290679563739</v>
      </c>
      <c r="H19" s="114">
        <f t="shared" si="2"/>
        <v>60.513382992318974</v>
      </c>
    </row>
    <row r="20" spans="2:11" ht="25.5">
      <c r="B20" s="10" t="s">
        <v>19</v>
      </c>
      <c r="C20" s="113">
        <v>411115.52000000002</v>
      </c>
      <c r="D20" s="113">
        <v>990623</v>
      </c>
      <c r="E20" s="113">
        <v>0</v>
      </c>
      <c r="F20" s="114">
        <v>599459.49</v>
      </c>
      <c r="G20" s="114">
        <f>F20/C20*100</f>
        <v>145.81290679563739</v>
      </c>
      <c r="H20" s="114">
        <f t="shared" si="2"/>
        <v>60.513382992318974</v>
      </c>
    </row>
    <row r="21" spans="2:11" ht="39" customHeight="1">
      <c r="B21" s="1" t="s">
        <v>99</v>
      </c>
      <c r="C21" s="113">
        <f>C22</f>
        <v>93876.25</v>
      </c>
      <c r="D21" s="113">
        <f>D22</f>
        <v>217770</v>
      </c>
      <c r="E21" s="129">
        <v>0</v>
      </c>
      <c r="F21" s="114">
        <f>F22</f>
        <v>109858.08</v>
      </c>
      <c r="G21" s="114">
        <f t="shared" ref="G21:G24" si="3">F21/C21*100</f>
        <v>117.02435919628233</v>
      </c>
      <c r="H21" s="114">
        <f t="shared" si="2"/>
        <v>50.446838407494141</v>
      </c>
    </row>
    <row r="22" spans="2:11" ht="33" customHeight="1">
      <c r="B22" s="11" t="s">
        <v>100</v>
      </c>
      <c r="C22" s="113">
        <v>93876.25</v>
      </c>
      <c r="D22" s="113">
        <v>217770</v>
      </c>
      <c r="E22" s="129">
        <v>0</v>
      </c>
      <c r="F22" s="114">
        <v>109858.08</v>
      </c>
      <c r="G22" s="114">
        <f t="shared" si="3"/>
        <v>117.02435919628233</v>
      </c>
      <c r="H22" s="114">
        <f t="shared" si="2"/>
        <v>50.446838407494141</v>
      </c>
    </row>
    <row r="23" spans="2:11" ht="20.25" customHeight="1">
      <c r="B23" s="1" t="s">
        <v>101</v>
      </c>
      <c r="C23" s="113">
        <f>C24</f>
        <v>124789.13</v>
      </c>
      <c r="D23" s="113">
        <f>D24</f>
        <v>299189</v>
      </c>
      <c r="E23" s="129">
        <v>0</v>
      </c>
      <c r="F23" s="113">
        <f>F24</f>
        <v>171729.47</v>
      </c>
      <c r="G23" s="114">
        <f t="shared" si="3"/>
        <v>137.615728228893</v>
      </c>
      <c r="H23" s="114">
        <f t="shared" si="2"/>
        <v>57.398323467774546</v>
      </c>
    </row>
    <row r="24" spans="2:11" ht="36.75" customHeight="1">
      <c r="B24" s="11" t="s">
        <v>102</v>
      </c>
      <c r="C24" s="113">
        <v>124789.13</v>
      </c>
      <c r="D24" s="113">
        <v>299189</v>
      </c>
      <c r="E24" s="129">
        <v>0</v>
      </c>
      <c r="F24" s="114">
        <v>171729.47</v>
      </c>
      <c r="G24" s="114">
        <f t="shared" si="3"/>
        <v>137.615728228893</v>
      </c>
      <c r="H24" s="114">
        <f t="shared" si="2"/>
        <v>57.398323467774546</v>
      </c>
    </row>
    <row r="25" spans="2:11">
      <c r="B25" s="1" t="s">
        <v>103</v>
      </c>
      <c r="C25" s="113">
        <f>C26</f>
        <v>0</v>
      </c>
      <c r="D25" s="113">
        <f>D26</f>
        <v>0</v>
      </c>
      <c r="E25" s="129">
        <v>0</v>
      </c>
      <c r="F25" s="114">
        <f>F26</f>
        <v>1994.1</v>
      </c>
      <c r="G25" s="114">
        <v>0</v>
      </c>
      <c r="H25" s="114">
        <v>0</v>
      </c>
    </row>
    <row r="26" spans="2:11">
      <c r="B26" s="11" t="s">
        <v>104</v>
      </c>
      <c r="C26" s="113">
        <v>0</v>
      </c>
      <c r="D26" s="113">
        <v>0</v>
      </c>
      <c r="E26" s="129">
        <v>0</v>
      </c>
      <c r="F26" s="114">
        <v>1994.1</v>
      </c>
      <c r="G26" s="114">
        <v>0</v>
      </c>
      <c r="H26" s="114">
        <v>0</v>
      </c>
    </row>
    <row r="27" spans="2:11">
      <c r="B27" s="34"/>
      <c r="C27" s="34"/>
    </row>
    <row r="28" spans="2:11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2:11"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2:11">
      <c r="B30" s="98"/>
      <c r="C30" s="98"/>
      <c r="D30" s="98"/>
      <c r="E30" s="98"/>
      <c r="F30" s="98"/>
      <c r="G30" s="98"/>
      <c r="H30" s="98"/>
      <c r="I30" s="98"/>
      <c r="J30" s="98"/>
      <c r="K30" s="98"/>
    </row>
  </sheetData>
  <mergeCells count="2">
    <mergeCell ref="B4:H4"/>
    <mergeCell ref="D1:N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O24" sqref="O24"/>
    </sheetView>
  </sheetViews>
  <sheetFormatPr defaultRowHeight="15"/>
  <cols>
    <col min="1" max="1" width="1.42578125" style="71" customWidth="1"/>
    <col min="2" max="2" width="25.42578125" style="71" customWidth="1"/>
    <col min="3" max="3" width="14.5703125" style="71" customWidth="1"/>
    <col min="4" max="4" width="13.7109375" style="71" customWidth="1"/>
    <col min="5" max="5" width="12.28515625" style="71" customWidth="1"/>
    <col min="6" max="6" width="14.140625" style="71" customWidth="1"/>
    <col min="7" max="7" width="11.28515625" style="71" customWidth="1"/>
    <col min="8" max="8" width="10.5703125" style="71" customWidth="1"/>
    <col min="9" max="16384" width="9.140625" style="71"/>
  </cols>
  <sheetData>
    <row r="1" spans="1:11" ht="18">
      <c r="A1" s="89"/>
      <c r="B1" s="88"/>
      <c r="C1" s="88"/>
      <c r="D1" s="104" t="s">
        <v>11</v>
      </c>
      <c r="E1" s="104"/>
      <c r="F1" s="70"/>
      <c r="G1" s="70"/>
      <c r="H1" s="70"/>
    </row>
    <row r="2" spans="1:11" ht="18">
      <c r="A2" s="89"/>
      <c r="B2" s="88"/>
      <c r="C2" s="88"/>
      <c r="D2" s="88"/>
      <c r="E2" s="88"/>
      <c r="F2" s="70"/>
      <c r="G2" s="70"/>
      <c r="H2" s="70" t="s">
        <v>144</v>
      </c>
    </row>
    <row r="3" spans="1:11" ht="15.75">
      <c r="A3" s="89"/>
      <c r="B3" s="203" t="s">
        <v>142</v>
      </c>
      <c r="C3" s="203"/>
      <c r="D3" s="203"/>
      <c r="E3" s="203"/>
      <c r="F3" s="203"/>
      <c r="G3" s="203"/>
      <c r="H3" s="203"/>
    </row>
    <row r="4" spans="1:11" ht="15.75">
      <c r="A4" s="89"/>
      <c r="B4" s="139"/>
      <c r="C4" s="139"/>
      <c r="D4" s="139"/>
      <c r="E4" s="139"/>
      <c r="F4" s="139"/>
      <c r="G4" s="139"/>
      <c r="H4" s="139"/>
    </row>
    <row r="5" spans="1:11" ht="15.75">
      <c r="A5" s="89"/>
      <c r="B5" s="139"/>
      <c r="C5" s="139"/>
      <c r="D5" s="139"/>
      <c r="E5" s="139"/>
      <c r="F5" s="139"/>
      <c r="G5" s="139"/>
      <c r="H5" s="139"/>
    </row>
    <row r="6" spans="1:11">
      <c r="A6" s="89"/>
      <c r="B6" s="191"/>
      <c r="C6" s="191"/>
      <c r="D6" s="191"/>
      <c r="E6" s="191"/>
      <c r="F6" s="103"/>
      <c r="G6" s="103"/>
      <c r="H6" s="103"/>
      <c r="I6" s="89"/>
      <c r="J6" s="89"/>
      <c r="K6" s="89"/>
    </row>
    <row r="7" spans="1:11" ht="60">
      <c r="A7" s="89"/>
      <c r="B7" s="101" t="s">
        <v>7</v>
      </c>
      <c r="C7" s="101" t="s">
        <v>162</v>
      </c>
      <c r="D7" s="101" t="s">
        <v>155</v>
      </c>
      <c r="E7" s="101" t="s">
        <v>156</v>
      </c>
      <c r="F7" s="101" t="s">
        <v>163</v>
      </c>
      <c r="G7" s="101" t="s">
        <v>21</v>
      </c>
      <c r="H7" s="101" t="s">
        <v>41</v>
      </c>
      <c r="I7" s="89"/>
      <c r="J7" s="89"/>
      <c r="K7" s="89"/>
    </row>
    <row r="8" spans="1:11">
      <c r="A8" s="89"/>
      <c r="B8" s="101">
        <v>1</v>
      </c>
      <c r="C8" s="101">
        <v>2</v>
      </c>
      <c r="D8" s="101">
        <v>3</v>
      </c>
      <c r="E8" s="101">
        <v>4</v>
      </c>
      <c r="F8" s="101">
        <v>5</v>
      </c>
      <c r="G8" s="101" t="s">
        <v>32</v>
      </c>
      <c r="H8" s="101" t="s">
        <v>137</v>
      </c>
      <c r="I8" s="89"/>
      <c r="J8" s="89"/>
      <c r="K8" s="89"/>
    </row>
    <row r="9" spans="1:11">
      <c r="A9" s="89"/>
      <c r="B9" s="130" t="s">
        <v>39</v>
      </c>
      <c r="C9" s="99">
        <f>C10</f>
        <v>629780.9</v>
      </c>
      <c r="D9" s="99">
        <f>D10</f>
        <v>1507582</v>
      </c>
      <c r="E9" s="99">
        <v>0</v>
      </c>
      <c r="F9" s="99">
        <f t="shared" ref="F9:H10" si="0">F10</f>
        <v>883038.14</v>
      </c>
      <c r="G9" s="99">
        <f>G10</f>
        <v>140.2135472828725</v>
      </c>
      <c r="H9" s="99">
        <f>H10</f>
        <v>58.573141626790445</v>
      </c>
      <c r="I9" s="89"/>
      <c r="J9" s="89"/>
      <c r="K9" s="89"/>
    </row>
    <row r="10" spans="1:11">
      <c r="A10" s="89"/>
      <c r="B10" s="131" t="s">
        <v>117</v>
      </c>
      <c r="C10" s="102">
        <f>C11</f>
        <v>629780.9</v>
      </c>
      <c r="D10" s="102">
        <f>D11</f>
        <v>1507582</v>
      </c>
      <c r="E10" s="102">
        <v>0</v>
      </c>
      <c r="F10" s="100">
        <f t="shared" si="0"/>
        <v>883038.14</v>
      </c>
      <c r="G10" s="100">
        <f>G11</f>
        <v>140.2135472828725</v>
      </c>
      <c r="H10" s="100">
        <f t="shared" si="0"/>
        <v>58.573141626790445</v>
      </c>
      <c r="I10" s="89"/>
      <c r="J10" s="89"/>
      <c r="K10" s="89"/>
    </row>
    <row r="11" spans="1:11">
      <c r="A11" s="89"/>
      <c r="B11" s="132" t="s">
        <v>118</v>
      </c>
      <c r="C11" s="102">
        <v>629780.9</v>
      </c>
      <c r="D11" s="102">
        <v>1507582</v>
      </c>
      <c r="E11" s="102">
        <v>0</v>
      </c>
      <c r="F11" s="100">
        <v>883038.14</v>
      </c>
      <c r="G11" s="100">
        <f>F11/C11*100</f>
        <v>140.2135472828725</v>
      </c>
      <c r="H11" s="100">
        <f>F11/D11*100</f>
        <v>58.573141626790445</v>
      </c>
      <c r="I11" s="89"/>
      <c r="J11" s="89"/>
      <c r="K11" s="89"/>
    </row>
    <row r="12" spans="1:11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</row>
    <row r="22" spans="1:11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</row>
    <row r="23" spans="1:1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</row>
  </sheetData>
  <mergeCells count="1">
    <mergeCell ref="B3:H3"/>
  </mergeCells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L14" sqref="L14"/>
    </sheetView>
  </sheetViews>
  <sheetFormatPr defaultRowHeight="15"/>
  <cols>
    <col min="1" max="1" width="3.5703125" style="71" customWidth="1"/>
    <col min="2" max="2" width="4.5703125" style="71" customWidth="1"/>
    <col min="3" max="3" width="4.7109375" style="71" customWidth="1"/>
    <col min="4" max="4" width="5.85546875" style="71" customWidth="1"/>
    <col min="5" max="5" width="5.42578125" style="71" bestFit="1" customWidth="1"/>
    <col min="6" max="8" width="25.28515625" style="71" customWidth="1"/>
    <col min="9" max="9" width="20.7109375" style="71" customWidth="1"/>
    <col min="10" max="10" width="25.28515625" style="71" customWidth="1"/>
    <col min="11" max="12" width="15.7109375" style="71" customWidth="1"/>
    <col min="13" max="16384" width="9.140625" style="71"/>
  </cols>
  <sheetData>
    <row r="1" spans="2:17" ht="18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89"/>
      <c r="O1" s="89"/>
      <c r="P1" s="89"/>
      <c r="Q1" s="89"/>
    </row>
    <row r="2" spans="2:17" ht="15.75">
      <c r="B2" s="203" t="s">
        <v>11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89"/>
      <c r="N2" s="89"/>
      <c r="O2" s="89"/>
      <c r="P2" s="89"/>
      <c r="Q2" s="89"/>
    </row>
    <row r="3" spans="2:17" ht="18">
      <c r="B3" s="88"/>
      <c r="C3" s="88"/>
      <c r="D3" s="88"/>
      <c r="E3" s="88"/>
      <c r="F3" s="88"/>
      <c r="G3" s="88"/>
      <c r="H3" s="88"/>
      <c r="I3" s="88"/>
      <c r="J3" s="70"/>
      <c r="K3" s="70"/>
      <c r="L3" s="70" t="s">
        <v>145</v>
      </c>
      <c r="M3" s="89"/>
      <c r="N3" s="89"/>
      <c r="O3" s="89"/>
      <c r="P3" s="89"/>
      <c r="Q3" s="89"/>
    </row>
    <row r="4" spans="2:17" ht="15.75">
      <c r="B4" s="203" t="s">
        <v>149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89"/>
      <c r="N4" s="89"/>
      <c r="O4" s="89"/>
      <c r="P4" s="89"/>
      <c r="Q4" s="89"/>
    </row>
    <row r="5" spans="2:17" ht="15.75">
      <c r="B5" s="203" t="s">
        <v>136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89"/>
      <c r="N5" s="89"/>
      <c r="O5" s="89"/>
      <c r="P5" s="89"/>
      <c r="Q5" s="89"/>
    </row>
    <row r="6" spans="2:17" ht="18.75" thickBot="1">
      <c r="B6" s="88"/>
      <c r="C6" s="88"/>
      <c r="D6" s="88"/>
      <c r="E6" s="88"/>
      <c r="F6" s="88"/>
      <c r="G6" s="88"/>
      <c r="H6" s="88"/>
      <c r="I6" s="88"/>
      <c r="J6" s="70"/>
      <c r="K6" s="70"/>
      <c r="L6" s="70"/>
      <c r="M6" s="89"/>
      <c r="N6" s="89"/>
      <c r="O6" s="89"/>
      <c r="P6" s="89"/>
      <c r="Q6" s="89"/>
    </row>
    <row r="7" spans="2:17" ht="25.5">
      <c r="B7" s="227" t="s">
        <v>7</v>
      </c>
      <c r="C7" s="228"/>
      <c r="D7" s="228"/>
      <c r="E7" s="228"/>
      <c r="F7" s="228"/>
      <c r="G7" s="141" t="s">
        <v>158</v>
      </c>
      <c r="H7" s="141" t="s">
        <v>155</v>
      </c>
      <c r="I7" s="141" t="s">
        <v>156</v>
      </c>
      <c r="J7" s="141" t="s">
        <v>159</v>
      </c>
      <c r="K7" s="141" t="s">
        <v>21</v>
      </c>
      <c r="L7" s="74" t="s">
        <v>41</v>
      </c>
      <c r="M7" s="89"/>
      <c r="N7" s="89"/>
      <c r="O7" s="89"/>
      <c r="P7" s="89"/>
      <c r="Q7" s="89"/>
    </row>
    <row r="8" spans="2:17">
      <c r="B8" s="230">
        <v>1</v>
      </c>
      <c r="C8" s="231"/>
      <c r="D8" s="231"/>
      <c r="E8" s="231"/>
      <c r="F8" s="231"/>
      <c r="G8" s="140">
        <v>2</v>
      </c>
      <c r="H8" s="140">
        <v>3</v>
      </c>
      <c r="I8" s="140">
        <v>4</v>
      </c>
      <c r="J8" s="140">
        <v>5</v>
      </c>
      <c r="K8" s="140" t="s">
        <v>32</v>
      </c>
      <c r="L8" s="90" t="s">
        <v>137</v>
      </c>
      <c r="M8" s="89"/>
      <c r="N8" s="89"/>
      <c r="O8" s="89"/>
      <c r="P8" s="89"/>
      <c r="Q8" s="89"/>
    </row>
    <row r="9" spans="2:17" ht="25.5">
      <c r="B9" s="21">
        <v>8</v>
      </c>
      <c r="C9" s="1"/>
      <c r="D9" s="1"/>
      <c r="E9" s="1"/>
      <c r="F9" s="1" t="s">
        <v>8</v>
      </c>
      <c r="G9" s="91">
        <v>0</v>
      </c>
      <c r="H9" s="91">
        <v>0</v>
      </c>
      <c r="I9" s="91">
        <v>0</v>
      </c>
      <c r="J9" s="92">
        <v>0</v>
      </c>
      <c r="K9" s="92"/>
      <c r="L9" s="93"/>
      <c r="M9" s="89"/>
      <c r="N9" s="89"/>
      <c r="O9" s="89"/>
      <c r="P9" s="89"/>
      <c r="Q9" s="89"/>
    </row>
    <row r="10" spans="2:17">
      <c r="B10" s="21"/>
      <c r="C10" s="5">
        <v>84</v>
      </c>
      <c r="D10" s="5"/>
      <c r="E10" s="5"/>
      <c r="F10" s="5" t="s">
        <v>13</v>
      </c>
      <c r="G10" s="91"/>
      <c r="H10" s="91"/>
      <c r="I10" s="91"/>
      <c r="J10" s="92"/>
      <c r="K10" s="92"/>
      <c r="L10" s="93"/>
      <c r="M10" s="89"/>
      <c r="N10" s="89"/>
      <c r="O10" s="89"/>
      <c r="P10" s="89"/>
      <c r="Q10" s="89"/>
    </row>
    <row r="11" spans="2:17" ht="51">
      <c r="B11" s="22"/>
      <c r="C11" s="2"/>
      <c r="D11" s="2">
        <v>841</v>
      </c>
      <c r="E11" s="2"/>
      <c r="F11" s="12" t="s">
        <v>34</v>
      </c>
      <c r="G11" s="91"/>
      <c r="H11" s="91"/>
      <c r="I11" s="91"/>
      <c r="J11" s="92"/>
      <c r="K11" s="92"/>
      <c r="L11" s="93"/>
      <c r="M11" s="89"/>
      <c r="N11" s="89"/>
      <c r="O11" s="89"/>
      <c r="P11" s="89"/>
      <c r="Q11" s="89"/>
    </row>
    <row r="12" spans="2:17" ht="25.5">
      <c r="B12" s="22"/>
      <c r="C12" s="2"/>
      <c r="D12" s="2"/>
      <c r="E12" s="2">
        <v>8413</v>
      </c>
      <c r="F12" s="12" t="s">
        <v>35</v>
      </c>
      <c r="G12" s="91"/>
      <c r="H12" s="91"/>
      <c r="I12" s="91"/>
      <c r="J12" s="92"/>
      <c r="K12" s="92"/>
      <c r="L12" s="93"/>
      <c r="M12" s="89"/>
      <c r="N12" s="89"/>
      <c r="O12" s="89"/>
      <c r="P12" s="89"/>
      <c r="Q12" s="89"/>
    </row>
    <row r="13" spans="2:17">
      <c r="B13" s="22"/>
      <c r="C13" s="2"/>
      <c r="D13" s="2"/>
      <c r="E13" s="3" t="s">
        <v>20</v>
      </c>
      <c r="F13" s="6"/>
      <c r="G13" s="91"/>
      <c r="H13" s="91"/>
      <c r="I13" s="91"/>
      <c r="J13" s="92"/>
      <c r="K13" s="92"/>
      <c r="L13" s="93"/>
      <c r="M13" s="89"/>
      <c r="N13" s="89"/>
      <c r="O13" s="89"/>
      <c r="P13" s="89"/>
      <c r="Q13" s="89"/>
    </row>
    <row r="14" spans="2:17" ht="25.5">
      <c r="B14" s="23">
        <v>5</v>
      </c>
      <c r="C14" s="4"/>
      <c r="D14" s="4"/>
      <c r="E14" s="4"/>
      <c r="F14" s="7" t="s">
        <v>9</v>
      </c>
      <c r="G14" s="91">
        <v>0</v>
      </c>
      <c r="H14" s="91">
        <v>0</v>
      </c>
      <c r="I14" s="91">
        <v>0</v>
      </c>
      <c r="J14" s="92">
        <v>0</v>
      </c>
      <c r="K14" s="92"/>
      <c r="L14" s="93"/>
      <c r="M14" s="89"/>
      <c r="N14" s="89"/>
      <c r="O14" s="89"/>
      <c r="P14" s="89"/>
      <c r="Q14" s="89"/>
    </row>
    <row r="15" spans="2:17" ht="25.5">
      <c r="B15" s="24"/>
      <c r="C15" s="5">
        <v>54</v>
      </c>
      <c r="D15" s="5"/>
      <c r="E15" s="5"/>
      <c r="F15" s="8" t="s">
        <v>14</v>
      </c>
      <c r="G15" s="91"/>
      <c r="H15" s="91"/>
      <c r="I15" s="94"/>
      <c r="J15" s="92"/>
      <c r="K15" s="92"/>
      <c r="L15" s="93"/>
      <c r="M15" s="89"/>
      <c r="N15" s="89"/>
      <c r="O15" s="89"/>
      <c r="P15" s="89"/>
      <c r="Q15" s="89"/>
    </row>
    <row r="16" spans="2:17" ht="63.75">
      <c r="B16" s="24"/>
      <c r="C16" s="5"/>
      <c r="D16" s="5">
        <v>541</v>
      </c>
      <c r="E16" s="12"/>
      <c r="F16" s="12" t="s">
        <v>36</v>
      </c>
      <c r="G16" s="91"/>
      <c r="H16" s="91"/>
      <c r="I16" s="94"/>
      <c r="J16" s="92"/>
      <c r="K16" s="92"/>
      <c r="L16" s="93"/>
      <c r="M16" s="89"/>
      <c r="N16" s="89"/>
      <c r="O16" s="89"/>
      <c r="P16" s="89"/>
      <c r="Q16" s="89"/>
    </row>
    <row r="17" spans="2:17" ht="38.25">
      <c r="B17" s="24"/>
      <c r="C17" s="5"/>
      <c r="D17" s="5"/>
      <c r="E17" s="12">
        <v>5413</v>
      </c>
      <c r="F17" s="12" t="s">
        <v>37</v>
      </c>
      <c r="G17" s="91"/>
      <c r="H17" s="91"/>
      <c r="I17" s="94"/>
      <c r="J17" s="92"/>
      <c r="K17" s="92"/>
      <c r="L17" s="93"/>
      <c r="M17" s="89"/>
      <c r="N17" s="89"/>
      <c r="O17" s="89"/>
      <c r="P17" s="89"/>
      <c r="Q17" s="89"/>
    </row>
    <row r="18" spans="2:17" ht="15.75" thickBot="1">
      <c r="B18" s="25"/>
      <c r="C18" s="26"/>
      <c r="D18" s="26"/>
      <c r="E18" s="26"/>
      <c r="F18" s="27" t="s">
        <v>20</v>
      </c>
      <c r="G18" s="95"/>
      <c r="H18" s="95"/>
      <c r="I18" s="95"/>
      <c r="J18" s="96"/>
      <c r="K18" s="96"/>
      <c r="L18" s="97"/>
      <c r="M18" s="89"/>
      <c r="N18" s="89"/>
      <c r="O18" s="89"/>
      <c r="P18" s="89"/>
      <c r="Q18" s="89"/>
    </row>
    <row r="19" spans="2:17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2:17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89"/>
      <c r="N20" s="89"/>
      <c r="O20" s="89"/>
      <c r="P20" s="89"/>
      <c r="Q20" s="89"/>
    </row>
    <row r="21" spans="2:17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89"/>
      <c r="N21" s="89"/>
      <c r="O21" s="89"/>
      <c r="P21" s="89"/>
      <c r="Q21" s="89"/>
    </row>
    <row r="22" spans="2:17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</sheetData>
  <mergeCells count="5">
    <mergeCell ref="B2:L2"/>
    <mergeCell ref="B4:L4"/>
    <mergeCell ref="B5:L5"/>
    <mergeCell ref="B7:F7"/>
    <mergeCell ref="B8:F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8" workbookViewId="0">
      <selection activeCell="A8" sqref="A8:D8"/>
    </sheetView>
  </sheetViews>
  <sheetFormatPr defaultColWidth="9.140625" defaultRowHeight="12.75"/>
  <cols>
    <col min="1" max="1" width="4.42578125" style="145" customWidth="1"/>
    <col min="2" max="2" width="6.42578125" style="145" customWidth="1"/>
    <col min="3" max="3" width="4.5703125" style="145" customWidth="1"/>
    <col min="4" max="4" width="6.140625" style="146" customWidth="1"/>
    <col min="5" max="5" width="26.42578125" style="145" customWidth="1"/>
    <col min="6" max="6" width="17.5703125" style="36" customWidth="1"/>
    <col min="7" max="7" width="12.7109375" style="36" customWidth="1"/>
    <col min="8" max="8" width="14.7109375" style="68" customWidth="1"/>
    <col min="9" max="9" width="9.5703125" style="68" customWidth="1"/>
    <col min="10" max="16384" width="9.140625" style="145"/>
  </cols>
  <sheetData>
    <row r="1" spans="1:9" ht="30" customHeight="1">
      <c r="A1" s="203" t="s">
        <v>10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69"/>
      <c r="B2" s="69"/>
      <c r="C2" s="69"/>
      <c r="D2" s="69"/>
      <c r="E2" s="69"/>
      <c r="F2" s="69"/>
      <c r="G2" s="69"/>
      <c r="H2" s="70"/>
      <c r="I2" s="70" t="s">
        <v>146</v>
      </c>
    </row>
    <row r="3" spans="1:9" ht="18" customHeight="1">
      <c r="A3" s="203" t="s">
        <v>129</v>
      </c>
      <c r="B3" s="203"/>
      <c r="C3" s="203"/>
      <c r="D3" s="203"/>
      <c r="E3" s="203"/>
      <c r="F3" s="203"/>
      <c r="G3" s="203"/>
      <c r="H3" s="203"/>
      <c r="I3" s="203"/>
    </row>
    <row r="4" spans="1:9" ht="15.75" customHeight="1" thickBot="1">
      <c r="A4" s="34"/>
      <c r="B4" s="34"/>
      <c r="C4" s="34"/>
      <c r="D4" s="35"/>
      <c r="E4" s="34"/>
      <c r="H4" s="36"/>
      <c r="I4" s="36"/>
    </row>
    <row r="5" spans="1:9" ht="38.25">
      <c r="A5" s="227" t="s">
        <v>7</v>
      </c>
      <c r="B5" s="228"/>
      <c r="C5" s="228"/>
      <c r="D5" s="228"/>
      <c r="E5" s="228"/>
      <c r="F5" s="143" t="s">
        <v>155</v>
      </c>
      <c r="G5" s="143" t="s">
        <v>156</v>
      </c>
      <c r="H5" s="143" t="s">
        <v>161</v>
      </c>
      <c r="I5" s="74" t="s">
        <v>21</v>
      </c>
    </row>
    <row r="6" spans="1:9" ht="12.75" customHeight="1">
      <c r="A6" s="230">
        <v>1</v>
      </c>
      <c r="B6" s="231"/>
      <c r="C6" s="231"/>
      <c r="D6" s="231"/>
      <c r="E6" s="231"/>
      <c r="F6" s="144">
        <v>2</v>
      </c>
      <c r="G6" s="144">
        <v>3</v>
      </c>
      <c r="H6" s="144">
        <v>4</v>
      </c>
      <c r="I6" s="196" t="s">
        <v>133</v>
      </c>
    </row>
    <row r="7" spans="1:9" ht="30" customHeight="1">
      <c r="A7" s="234">
        <v>4002</v>
      </c>
      <c r="B7" s="235"/>
      <c r="C7" s="235"/>
      <c r="D7" s="235"/>
      <c r="E7" s="75" t="s">
        <v>105</v>
      </c>
      <c r="F7" s="38">
        <f>F8+F72</f>
        <v>1507582</v>
      </c>
      <c r="G7" s="38">
        <f>G8+G72</f>
        <v>0</v>
      </c>
      <c r="H7" s="38">
        <f>H8+H72</f>
        <v>767834.3899999999</v>
      </c>
      <c r="I7" s="86">
        <f>H7/F7*100</f>
        <v>50.931517489595912</v>
      </c>
    </row>
    <row r="8" spans="1:9" ht="31.9" customHeight="1">
      <c r="A8" s="236" t="s">
        <v>174</v>
      </c>
      <c r="B8" s="235"/>
      <c r="C8" s="235"/>
      <c r="D8" s="235"/>
      <c r="E8" s="39" t="s">
        <v>110</v>
      </c>
      <c r="F8" s="40">
        <f>F9+F53</f>
        <v>1208393</v>
      </c>
      <c r="G8" s="40">
        <f>G9+G53</f>
        <v>0</v>
      </c>
      <c r="H8" s="40">
        <f>H9+H53</f>
        <v>594110.81999999995</v>
      </c>
      <c r="I8" s="86">
        <f t="shared" ref="I8:I23" si="0">H8/F8*100</f>
        <v>49.16536424822057</v>
      </c>
    </row>
    <row r="9" spans="1:9" ht="18" customHeight="1">
      <c r="A9" s="232" t="s">
        <v>132</v>
      </c>
      <c r="B9" s="233"/>
      <c r="C9" s="233"/>
      <c r="D9" s="233"/>
      <c r="E9" s="65" t="s">
        <v>106</v>
      </c>
      <c r="F9" s="66">
        <f>F10</f>
        <v>990623</v>
      </c>
      <c r="G9" s="66">
        <f>G10</f>
        <v>0</v>
      </c>
      <c r="H9" s="66">
        <f>H10</f>
        <v>510940.23999999993</v>
      </c>
      <c r="I9" s="86">
        <f t="shared" si="0"/>
        <v>51.577667790875026</v>
      </c>
    </row>
    <row r="10" spans="1:9">
      <c r="A10" s="21">
        <v>3</v>
      </c>
      <c r="B10" s="1"/>
      <c r="C10" s="1"/>
      <c r="D10" s="15"/>
      <c r="E10" s="1" t="s">
        <v>4</v>
      </c>
      <c r="F10" s="42">
        <f>F11+F19+F45+F49</f>
        <v>990623</v>
      </c>
      <c r="G10" s="42">
        <f>G11</f>
        <v>0</v>
      </c>
      <c r="H10" s="42">
        <f>H11+H19+H45+H49</f>
        <v>510940.23999999993</v>
      </c>
      <c r="I10" s="86">
        <f t="shared" si="0"/>
        <v>51.577667790875026</v>
      </c>
    </row>
    <row r="11" spans="1:9">
      <c r="A11" s="21"/>
      <c r="B11" s="1">
        <v>31</v>
      </c>
      <c r="C11" s="1"/>
      <c r="D11" s="15"/>
      <c r="E11" s="1" t="s">
        <v>5</v>
      </c>
      <c r="F11" s="42">
        <f>F12+F15+F17</f>
        <v>717912</v>
      </c>
      <c r="G11" s="42">
        <f>G12+G15+G17</f>
        <v>0</v>
      </c>
      <c r="H11" s="42">
        <f>H12+H15+H17</f>
        <v>432266.37</v>
      </c>
      <c r="I11" s="86">
        <f t="shared" si="0"/>
        <v>60.211609500885899</v>
      </c>
    </row>
    <row r="12" spans="1:9">
      <c r="A12" s="22"/>
      <c r="B12" s="2"/>
      <c r="C12" s="3">
        <v>311</v>
      </c>
      <c r="D12" s="14"/>
      <c r="E12" s="3" t="s">
        <v>111</v>
      </c>
      <c r="F12" s="43">
        <f>F13+F14</f>
        <v>587540</v>
      </c>
      <c r="G12" s="43">
        <f>G13+G14</f>
        <v>0</v>
      </c>
      <c r="H12" s="43">
        <f>H13+H14</f>
        <v>354919.61</v>
      </c>
      <c r="I12" s="86">
        <f t="shared" si="0"/>
        <v>60.40773564353065</v>
      </c>
    </row>
    <row r="13" spans="1:9">
      <c r="A13" s="22"/>
      <c r="B13" s="2"/>
      <c r="C13" s="2"/>
      <c r="D13" s="44">
        <v>3111</v>
      </c>
      <c r="E13" s="8" t="s">
        <v>29</v>
      </c>
      <c r="F13" s="45">
        <v>470572</v>
      </c>
      <c r="G13" s="46">
        <v>0</v>
      </c>
      <c r="H13" s="45">
        <v>307045.25</v>
      </c>
      <c r="I13" s="86">
        <f t="shared" si="0"/>
        <v>65.249366728152125</v>
      </c>
    </row>
    <row r="14" spans="1:9">
      <c r="A14" s="22"/>
      <c r="B14" s="2"/>
      <c r="C14" s="2"/>
      <c r="D14" s="44">
        <v>3114</v>
      </c>
      <c r="E14" s="8" t="s">
        <v>62</v>
      </c>
      <c r="F14" s="45">
        <v>116968</v>
      </c>
      <c r="G14" s="46">
        <v>0</v>
      </c>
      <c r="H14" s="45">
        <v>47874.36</v>
      </c>
      <c r="I14" s="86">
        <f t="shared" si="0"/>
        <v>40.929450789959645</v>
      </c>
    </row>
    <row r="15" spans="1:9">
      <c r="A15" s="22"/>
      <c r="B15" s="9"/>
      <c r="C15" s="3">
        <v>312</v>
      </c>
      <c r="D15" s="14"/>
      <c r="E15" s="6" t="s">
        <v>63</v>
      </c>
      <c r="F15" s="43">
        <f>F16</f>
        <v>33428</v>
      </c>
      <c r="G15" s="43">
        <f>G16</f>
        <v>0</v>
      </c>
      <c r="H15" s="43">
        <f>H16</f>
        <v>18785.009999999998</v>
      </c>
      <c r="I15" s="86">
        <f t="shared" si="0"/>
        <v>56.19543496470024</v>
      </c>
    </row>
    <row r="16" spans="1:9">
      <c r="A16" s="22"/>
      <c r="B16" s="9"/>
      <c r="C16" s="3"/>
      <c r="D16" s="13">
        <v>3121</v>
      </c>
      <c r="E16" s="2" t="s">
        <v>63</v>
      </c>
      <c r="F16" s="46">
        <v>33428</v>
      </c>
      <c r="G16" s="46">
        <v>0</v>
      </c>
      <c r="H16" s="46">
        <v>18785.009999999998</v>
      </c>
      <c r="I16" s="86">
        <f t="shared" si="0"/>
        <v>56.19543496470024</v>
      </c>
    </row>
    <row r="17" spans="1:9">
      <c r="A17" s="22"/>
      <c r="B17" s="2"/>
      <c r="C17" s="3">
        <v>313</v>
      </c>
      <c r="D17" s="14"/>
      <c r="E17" s="3" t="s">
        <v>64</v>
      </c>
      <c r="F17" s="43">
        <f>F18</f>
        <v>96944</v>
      </c>
      <c r="G17" s="43">
        <f>G18</f>
        <v>0</v>
      </c>
      <c r="H17" s="43">
        <f>H18</f>
        <v>58561.75</v>
      </c>
      <c r="I17" s="86">
        <f t="shared" si="0"/>
        <v>60.407812757880841</v>
      </c>
    </row>
    <row r="18" spans="1:9" ht="25.5">
      <c r="A18" s="23"/>
      <c r="B18" s="4"/>
      <c r="C18" s="4"/>
      <c r="D18" s="44">
        <v>3132</v>
      </c>
      <c r="E18" s="8" t="s">
        <v>65</v>
      </c>
      <c r="F18" s="45">
        <v>96944</v>
      </c>
      <c r="G18" s="46">
        <v>0</v>
      </c>
      <c r="H18" s="45">
        <v>58561.75</v>
      </c>
      <c r="I18" s="86">
        <f t="shared" si="0"/>
        <v>60.407812757880841</v>
      </c>
    </row>
    <row r="19" spans="1:9">
      <c r="A19" s="24"/>
      <c r="B19" s="1">
        <v>32</v>
      </c>
      <c r="C19" s="9"/>
      <c r="D19" s="16"/>
      <c r="E19" s="9" t="s">
        <v>12</v>
      </c>
      <c r="F19" s="42">
        <f>F20+F25+F32+F40</f>
        <v>254446</v>
      </c>
      <c r="G19" s="42">
        <f>G20+G25+G32+G40</f>
        <v>0</v>
      </c>
      <c r="H19" s="42">
        <f>H20+H25+H32+H40</f>
        <v>71513.67</v>
      </c>
      <c r="I19" s="86">
        <f t="shared" si="0"/>
        <v>28.105637345448542</v>
      </c>
    </row>
    <row r="20" spans="1:9">
      <c r="A20" s="24"/>
      <c r="B20" s="5"/>
      <c r="C20" s="3">
        <v>321</v>
      </c>
      <c r="D20" s="14"/>
      <c r="E20" s="3" t="s">
        <v>30</v>
      </c>
      <c r="F20" s="43">
        <f>F21+F22+F23+F24</f>
        <v>33161</v>
      </c>
      <c r="G20" s="43">
        <f>G21+G22+G23+G24</f>
        <v>0</v>
      </c>
      <c r="H20" s="43">
        <f>H21+H22+H23+H24</f>
        <v>16859.25</v>
      </c>
      <c r="I20" s="86">
        <f t="shared" si="0"/>
        <v>50.840595880703233</v>
      </c>
    </row>
    <row r="21" spans="1:9">
      <c r="A21" s="76"/>
      <c r="B21" s="48"/>
      <c r="C21" s="48"/>
      <c r="D21" s="44">
        <v>3211</v>
      </c>
      <c r="E21" s="8" t="s">
        <v>31</v>
      </c>
      <c r="F21" s="45">
        <v>3533</v>
      </c>
      <c r="G21" s="134">
        <v>0</v>
      </c>
      <c r="H21" s="45">
        <v>1491.04</v>
      </c>
      <c r="I21" s="86">
        <f t="shared" si="0"/>
        <v>42.203226719501842</v>
      </c>
    </row>
    <row r="22" spans="1:9" ht="25.5">
      <c r="A22" s="76"/>
      <c r="B22" s="48"/>
      <c r="C22" s="48"/>
      <c r="D22" s="44">
        <v>3212</v>
      </c>
      <c r="E22" s="8" t="s">
        <v>66</v>
      </c>
      <c r="F22" s="45">
        <v>27700</v>
      </c>
      <c r="G22" s="134">
        <v>0</v>
      </c>
      <c r="H22" s="45">
        <v>14297.96</v>
      </c>
      <c r="I22" s="86">
        <f t="shared" si="0"/>
        <v>51.617184115523465</v>
      </c>
    </row>
    <row r="23" spans="1:9" ht="25.5">
      <c r="A23" s="76"/>
      <c r="B23" s="48"/>
      <c r="C23" s="48"/>
      <c r="D23" s="44">
        <v>3213</v>
      </c>
      <c r="E23" s="8" t="s">
        <v>67</v>
      </c>
      <c r="F23" s="45">
        <v>1928</v>
      </c>
      <c r="G23" s="134">
        <v>0</v>
      </c>
      <c r="H23" s="45">
        <v>1070.25</v>
      </c>
      <c r="I23" s="86">
        <f t="shared" si="0"/>
        <v>55.510892116182575</v>
      </c>
    </row>
    <row r="24" spans="1:9" ht="25.5">
      <c r="A24" s="76"/>
      <c r="B24" s="48"/>
      <c r="C24" s="48"/>
      <c r="D24" s="44">
        <v>3214</v>
      </c>
      <c r="E24" s="8" t="s">
        <v>109</v>
      </c>
      <c r="F24" s="45">
        <v>0</v>
      </c>
      <c r="G24" s="134">
        <v>0</v>
      </c>
      <c r="H24" s="45">
        <v>0</v>
      </c>
      <c r="I24" s="86">
        <v>0</v>
      </c>
    </row>
    <row r="25" spans="1:9">
      <c r="A25" s="76"/>
      <c r="B25" s="48"/>
      <c r="C25" s="49">
        <v>322</v>
      </c>
      <c r="D25" s="50"/>
      <c r="E25" s="51" t="s">
        <v>68</v>
      </c>
      <c r="F25" s="43">
        <f>F26+F27+F28+F29+F30+F31</f>
        <v>180669</v>
      </c>
      <c r="G25" s="43">
        <f>G26+G27+G28+G29+G30+G31</f>
        <v>0</v>
      </c>
      <c r="H25" s="43">
        <f>H26+H27+H28+H29+H30+H31</f>
        <v>45064.55</v>
      </c>
      <c r="I25" s="86">
        <f t="shared" ref="I25:I35" si="1">H25/F25*100</f>
        <v>24.943155715701089</v>
      </c>
    </row>
    <row r="26" spans="1:9">
      <c r="A26" s="76"/>
      <c r="B26" s="48"/>
      <c r="C26" s="52"/>
      <c r="D26" s="53">
        <v>3221</v>
      </c>
      <c r="E26" s="54" t="s">
        <v>69</v>
      </c>
      <c r="F26" s="46">
        <v>29200</v>
      </c>
      <c r="G26" s="134">
        <v>0</v>
      </c>
      <c r="H26" s="46">
        <v>8065.2</v>
      </c>
      <c r="I26" s="86">
        <f t="shared" si="1"/>
        <v>27.62054794520548</v>
      </c>
    </row>
    <row r="27" spans="1:9">
      <c r="A27" s="76"/>
      <c r="B27" s="48"/>
      <c r="C27" s="52"/>
      <c r="D27" s="53">
        <v>3222</v>
      </c>
      <c r="E27" s="54" t="s">
        <v>70</v>
      </c>
      <c r="F27" s="46">
        <v>46718</v>
      </c>
      <c r="G27" s="134">
        <v>0</v>
      </c>
      <c r="H27" s="46">
        <v>16222.4</v>
      </c>
      <c r="I27" s="86">
        <f t="shared" si="1"/>
        <v>34.724089216147952</v>
      </c>
    </row>
    <row r="28" spans="1:9">
      <c r="A28" s="76"/>
      <c r="B28" s="48"/>
      <c r="C28" s="52"/>
      <c r="D28" s="53">
        <v>3223</v>
      </c>
      <c r="E28" s="54" t="s">
        <v>71</v>
      </c>
      <c r="F28" s="46">
        <v>72997</v>
      </c>
      <c r="G28" s="134">
        <v>0</v>
      </c>
      <c r="H28" s="46">
        <v>17903.080000000002</v>
      </c>
      <c r="I28" s="86">
        <f t="shared" si="1"/>
        <v>24.525775031850628</v>
      </c>
    </row>
    <row r="29" spans="1:9">
      <c r="A29" s="76"/>
      <c r="B29" s="48"/>
      <c r="C29" s="52"/>
      <c r="D29" s="53">
        <v>3224</v>
      </c>
      <c r="E29" s="54" t="s">
        <v>72</v>
      </c>
      <c r="F29" s="46">
        <v>11680</v>
      </c>
      <c r="G29" s="134">
        <v>0</v>
      </c>
      <c r="H29" s="46">
        <v>1989.62</v>
      </c>
      <c r="I29" s="86">
        <f t="shared" si="1"/>
        <v>17.034417808219178</v>
      </c>
    </row>
    <row r="30" spans="1:9">
      <c r="A30" s="76"/>
      <c r="B30" s="48"/>
      <c r="C30" s="48"/>
      <c r="D30" s="53">
        <v>3225</v>
      </c>
      <c r="E30" s="54" t="s">
        <v>73</v>
      </c>
      <c r="F30" s="46">
        <v>20074</v>
      </c>
      <c r="G30" s="134">
        <v>0</v>
      </c>
      <c r="H30" s="46">
        <v>884.25</v>
      </c>
      <c r="I30" s="86">
        <f t="shared" si="1"/>
        <v>4.4049516787884819</v>
      </c>
    </row>
    <row r="31" spans="1:9">
      <c r="A31" s="76"/>
      <c r="B31" s="48"/>
      <c r="C31" s="48"/>
      <c r="D31" s="53">
        <v>3227</v>
      </c>
      <c r="E31" s="54" t="s">
        <v>74</v>
      </c>
      <c r="F31" s="46">
        <v>0</v>
      </c>
      <c r="G31" s="134">
        <v>0</v>
      </c>
      <c r="H31" s="46">
        <v>0</v>
      </c>
      <c r="I31" s="86">
        <v>0</v>
      </c>
    </row>
    <row r="32" spans="1:9">
      <c r="A32" s="76"/>
      <c r="B32" s="48"/>
      <c r="C32" s="55">
        <v>323</v>
      </c>
      <c r="D32" s="56"/>
      <c r="E32" s="57" t="s">
        <v>75</v>
      </c>
      <c r="F32" s="43">
        <f>SUM(F33:F39)</f>
        <v>36280</v>
      </c>
      <c r="G32" s="43">
        <f>SUM(G33:G39)</f>
        <v>0</v>
      </c>
      <c r="H32" s="43">
        <f>SUM(H33:H39)</f>
        <v>7629.87</v>
      </c>
      <c r="I32" s="86">
        <f t="shared" si="1"/>
        <v>21.030512679162072</v>
      </c>
    </row>
    <row r="33" spans="1:9">
      <c r="A33" s="76"/>
      <c r="B33" s="48"/>
      <c r="C33" s="48"/>
      <c r="D33" s="53">
        <v>3231</v>
      </c>
      <c r="E33" s="54" t="s">
        <v>76</v>
      </c>
      <c r="F33" s="46">
        <v>0</v>
      </c>
      <c r="G33" s="134">
        <v>0</v>
      </c>
      <c r="H33" s="46">
        <v>0</v>
      </c>
      <c r="I33" s="86">
        <v>0</v>
      </c>
    </row>
    <row r="34" spans="1:9">
      <c r="A34" s="76"/>
      <c r="B34" s="48"/>
      <c r="C34" s="48"/>
      <c r="D34" s="53">
        <v>3232</v>
      </c>
      <c r="E34" s="54" t="s">
        <v>77</v>
      </c>
      <c r="F34" s="46">
        <v>21680</v>
      </c>
      <c r="G34" s="134">
        <v>0</v>
      </c>
      <c r="H34" s="46">
        <v>6026.08</v>
      </c>
      <c r="I34" s="86">
        <f t="shared" si="1"/>
        <v>27.795571955719556</v>
      </c>
    </row>
    <row r="35" spans="1:9">
      <c r="A35" s="76"/>
      <c r="B35" s="48"/>
      <c r="C35" s="48"/>
      <c r="D35" s="53">
        <v>3234</v>
      </c>
      <c r="E35" s="54" t="s">
        <v>79</v>
      </c>
      <c r="F35" s="46">
        <v>7300</v>
      </c>
      <c r="G35" s="134">
        <v>0</v>
      </c>
      <c r="H35" s="46">
        <v>1003.67</v>
      </c>
      <c r="I35" s="86">
        <f t="shared" si="1"/>
        <v>13.748904109589041</v>
      </c>
    </row>
    <row r="36" spans="1:9">
      <c r="A36" s="76"/>
      <c r="B36" s="48"/>
      <c r="C36" s="48"/>
      <c r="D36" s="53">
        <v>3236</v>
      </c>
      <c r="E36" s="54" t="s">
        <v>80</v>
      </c>
      <c r="F36" s="46">
        <v>7300</v>
      </c>
      <c r="G36" s="134">
        <v>0</v>
      </c>
      <c r="H36" s="46">
        <v>600.12</v>
      </c>
      <c r="I36" s="86">
        <f>H36/F36*100</f>
        <v>8.2208219178082196</v>
      </c>
    </row>
    <row r="37" spans="1:9">
      <c r="A37" s="76"/>
      <c r="B37" s="48"/>
      <c r="C37" s="48"/>
      <c r="D37" s="53">
        <v>3237</v>
      </c>
      <c r="E37" s="54" t="s">
        <v>81</v>
      </c>
      <c r="F37" s="46">
        <v>0</v>
      </c>
      <c r="G37" s="134">
        <v>0</v>
      </c>
      <c r="H37" s="46">
        <v>0</v>
      </c>
      <c r="I37" s="86">
        <v>0</v>
      </c>
    </row>
    <row r="38" spans="1:9">
      <c r="A38" s="76"/>
      <c r="B38" s="48"/>
      <c r="C38" s="48"/>
      <c r="D38" s="53">
        <v>3238</v>
      </c>
      <c r="E38" s="54" t="s">
        <v>108</v>
      </c>
      <c r="F38" s="46">
        <v>0</v>
      </c>
      <c r="G38" s="134">
        <v>0</v>
      </c>
      <c r="H38" s="46">
        <v>0</v>
      </c>
      <c r="I38" s="86">
        <v>0</v>
      </c>
    </row>
    <row r="39" spans="1:9">
      <c r="A39" s="76"/>
      <c r="B39" s="48"/>
      <c r="C39" s="48"/>
      <c r="D39" s="53">
        <v>3239</v>
      </c>
      <c r="E39" s="54" t="s">
        <v>82</v>
      </c>
      <c r="F39" s="46">
        <v>0</v>
      </c>
      <c r="G39" s="134">
        <v>0</v>
      </c>
      <c r="H39" s="46">
        <v>0</v>
      </c>
      <c r="I39" s="86">
        <v>0</v>
      </c>
    </row>
    <row r="40" spans="1:9">
      <c r="A40" s="76"/>
      <c r="B40" s="48"/>
      <c r="C40" s="55">
        <v>329</v>
      </c>
      <c r="D40" s="56"/>
      <c r="E40" s="55" t="s">
        <v>83</v>
      </c>
      <c r="F40" s="43">
        <f>F41+F42+F43+F44</f>
        <v>4336</v>
      </c>
      <c r="G40" s="43">
        <f>G41+G42+G43+G44</f>
        <v>0</v>
      </c>
      <c r="H40" s="43">
        <f>H41+H42+H43+H44</f>
        <v>1960</v>
      </c>
      <c r="I40" s="86">
        <f>H40/F40*100</f>
        <v>45.20295202952029</v>
      </c>
    </row>
    <row r="41" spans="1:9">
      <c r="A41" s="76"/>
      <c r="B41" s="48"/>
      <c r="C41" s="48"/>
      <c r="D41" s="53">
        <v>3291</v>
      </c>
      <c r="E41" s="54" t="s">
        <v>84</v>
      </c>
      <c r="F41" s="46">
        <v>0</v>
      </c>
      <c r="G41" s="134">
        <v>0</v>
      </c>
      <c r="H41" s="46">
        <v>0</v>
      </c>
      <c r="I41" s="86">
        <v>0</v>
      </c>
    </row>
    <row r="42" spans="1:9">
      <c r="A42" s="76"/>
      <c r="B42" s="48"/>
      <c r="C42" s="48"/>
      <c r="D42" s="53">
        <v>3292</v>
      </c>
      <c r="E42" s="54" t="s">
        <v>85</v>
      </c>
      <c r="F42" s="46">
        <v>0</v>
      </c>
      <c r="G42" s="134">
        <v>0</v>
      </c>
      <c r="H42" s="46">
        <v>0</v>
      </c>
      <c r="I42" s="86">
        <v>0</v>
      </c>
    </row>
    <row r="43" spans="1:9">
      <c r="A43" s="76"/>
      <c r="B43" s="48"/>
      <c r="C43" s="48"/>
      <c r="D43" s="53">
        <v>3295</v>
      </c>
      <c r="E43" s="54" t="s">
        <v>86</v>
      </c>
      <c r="F43" s="46">
        <v>4336</v>
      </c>
      <c r="G43" s="134">
        <v>0</v>
      </c>
      <c r="H43" s="46">
        <v>1960</v>
      </c>
      <c r="I43" s="86">
        <f t="shared" ref="I43:I62" si="2">H43/F43*100</f>
        <v>45.20295202952029</v>
      </c>
    </row>
    <row r="44" spans="1:9">
      <c r="A44" s="76"/>
      <c r="B44" s="48"/>
      <c r="C44" s="48"/>
      <c r="D44" s="53">
        <v>3299</v>
      </c>
      <c r="E44" s="54" t="s">
        <v>83</v>
      </c>
      <c r="F44" s="46">
        <v>0</v>
      </c>
      <c r="G44" s="134">
        <v>0</v>
      </c>
      <c r="H44" s="46">
        <v>0</v>
      </c>
      <c r="I44" s="86">
        <v>0</v>
      </c>
    </row>
    <row r="45" spans="1:9">
      <c r="A45" s="77"/>
      <c r="B45" s="58">
        <v>34</v>
      </c>
      <c r="C45" s="59"/>
      <c r="D45" s="60"/>
      <c r="E45" s="59" t="s">
        <v>87</v>
      </c>
      <c r="F45" s="42">
        <f>F46</f>
        <v>1621</v>
      </c>
      <c r="G45" s="42">
        <f>G46</f>
        <v>0</v>
      </c>
      <c r="H45" s="42">
        <f>H46</f>
        <v>562.47</v>
      </c>
      <c r="I45" s="86">
        <f t="shared" si="2"/>
        <v>34.698951264651448</v>
      </c>
    </row>
    <row r="46" spans="1:9">
      <c r="A46" s="78"/>
      <c r="B46" s="54"/>
      <c r="C46" s="62">
        <v>343</v>
      </c>
      <c r="D46" s="53"/>
      <c r="E46" s="54" t="s">
        <v>88</v>
      </c>
      <c r="F46" s="46">
        <f>F47+F48</f>
        <v>1621</v>
      </c>
      <c r="G46" s="46">
        <f>G47+G48</f>
        <v>0</v>
      </c>
      <c r="H46" s="46">
        <f>H47+H48</f>
        <v>562.47</v>
      </c>
      <c r="I46" s="86">
        <f t="shared" si="2"/>
        <v>34.698951264651448</v>
      </c>
    </row>
    <row r="47" spans="1:9">
      <c r="A47" s="78"/>
      <c r="B47" s="54"/>
      <c r="C47" s="54"/>
      <c r="D47" s="53">
        <v>3431</v>
      </c>
      <c r="E47" s="54" t="s">
        <v>89</v>
      </c>
      <c r="F47" s="46">
        <v>1460</v>
      </c>
      <c r="G47" s="46">
        <v>0</v>
      </c>
      <c r="H47" s="46">
        <v>484.63</v>
      </c>
      <c r="I47" s="86">
        <f t="shared" si="2"/>
        <v>33.193835616438356</v>
      </c>
    </row>
    <row r="48" spans="1:9">
      <c r="A48" s="78"/>
      <c r="B48" s="54"/>
      <c r="C48" s="54"/>
      <c r="D48" s="53">
        <v>3434</v>
      </c>
      <c r="E48" s="54" t="s">
        <v>116</v>
      </c>
      <c r="F48" s="46">
        <v>161</v>
      </c>
      <c r="G48" s="46">
        <v>0</v>
      </c>
      <c r="H48" s="46">
        <v>77.84</v>
      </c>
      <c r="I48" s="86">
        <f t="shared" si="2"/>
        <v>48.347826086956523</v>
      </c>
    </row>
    <row r="49" spans="1:9" ht="51">
      <c r="A49" s="77"/>
      <c r="B49" s="58">
        <v>37</v>
      </c>
      <c r="C49" s="59"/>
      <c r="D49" s="60"/>
      <c r="E49" s="63" t="s">
        <v>91</v>
      </c>
      <c r="F49" s="42">
        <f>F50</f>
        <v>16644</v>
      </c>
      <c r="G49" s="42">
        <f>G50</f>
        <v>0</v>
      </c>
      <c r="H49" s="42">
        <f>H50</f>
        <v>6597.73</v>
      </c>
      <c r="I49" s="86">
        <f t="shared" si="2"/>
        <v>39.640290795481853</v>
      </c>
    </row>
    <row r="50" spans="1:9" ht="25.5">
      <c r="A50" s="78"/>
      <c r="B50" s="54"/>
      <c r="C50" s="62">
        <v>372</v>
      </c>
      <c r="D50" s="53"/>
      <c r="E50" s="64" t="s">
        <v>92</v>
      </c>
      <c r="F50" s="46">
        <f>F51+F52</f>
        <v>16644</v>
      </c>
      <c r="G50" s="46">
        <f>G51</f>
        <v>0</v>
      </c>
      <c r="H50" s="46">
        <f>H51+H52</f>
        <v>6597.73</v>
      </c>
      <c r="I50" s="86">
        <f t="shared" si="2"/>
        <v>39.640290795481853</v>
      </c>
    </row>
    <row r="51" spans="1:9" ht="25.5">
      <c r="A51" s="78"/>
      <c r="B51" s="54"/>
      <c r="C51" s="54"/>
      <c r="D51" s="53">
        <v>3721</v>
      </c>
      <c r="E51" s="64" t="s">
        <v>93</v>
      </c>
      <c r="F51" s="46">
        <v>10220</v>
      </c>
      <c r="G51" s="46">
        <v>0</v>
      </c>
      <c r="H51" s="46">
        <v>3165.36</v>
      </c>
      <c r="I51" s="86">
        <f t="shared" si="2"/>
        <v>30.972211350293545</v>
      </c>
    </row>
    <row r="52" spans="1:9" ht="25.5">
      <c r="A52" s="78"/>
      <c r="B52" s="54"/>
      <c r="C52" s="54"/>
      <c r="D52" s="53">
        <v>3722</v>
      </c>
      <c r="E52" s="64" t="s">
        <v>94</v>
      </c>
      <c r="F52" s="46">
        <v>6424</v>
      </c>
      <c r="G52" s="46">
        <v>0</v>
      </c>
      <c r="H52" s="46">
        <v>3432.37</v>
      </c>
      <c r="I52" s="86">
        <f t="shared" si="2"/>
        <v>53.43041718555417</v>
      </c>
    </row>
    <row r="53" spans="1:9" ht="27" customHeight="1">
      <c r="A53" s="232" t="s">
        <v>150</v>
      </c>
      <c r="B53" s="233"/>
      <c r="C53" s="233"/>
      <c r="D53" s="233"/>
      <c r="E53" s="67" t="s">
        <v>112</v>
      </c>
      <c r="F53" s="66">
        <f t="shared" ref="F53:H54" si="3">F54</f>
        <v>217770</v>
      </c>
      <c r="G53" s="66">
        <f t="shared" si="3"/>
        <v>0</v>
      </c>
      <c r="H53" s="66">
        <f t="shared" si="3"/>
        <v>83170.58</v>
      </c>
      <c r="I53" s="86">
        <f t="shared" si="2"/>
        <v>38.191936446709832</v>
      </c>
    </row>
    <row r="54" spans="1:9">
      <c r="A54" s="21">
        <v>3</v>
      </c>
      <c r="B54" s="1"/>
      <c r="C54" s="1"/>
      <c r="D54" s="15"/>
      <c r="E54" s="1" t="s">
        <v>4</v>
      </c>
      <c r="F54" s="42">
        <f t="shared" si="3"/>
        <v>217770</v>
      </c>
      <c r="G54" s="42">
        <f t="shared" si="3"/>
        <v>0</v>
      </c>
      <c r="H54" s="42">
        <f t="shared" si="3"/>
        <v>83170.58</v>
      </c>
      <c r="I54" s="86">
        <f t="shared" si="2"/>
        <v>38.191936446709832</v>
      </c>
    </row>
    <row r="55" spans="1:9">
      <c r="A55" s="24"/>
      <c r="B55" s="1">
        <v>32</v>
      </c>
      <c r="C55" s="9"/>
      <c r="D55" s="16"/>
      <c r="E55" s="9" t="s">
        <v>12</v>
      </c>
      <c r="F55" s="42">
        <f>F56+F62+F68</f>
        <v>217770</v>
      </c>
      <c r="G55" s="42">
        <f>G56+G62+G68</f>
        <v>0</v>
      </c>
      <c r="H55" s="42">
        <f>H56+H62+H68</f>
        <v>83170.58</v>
      </c>
      <c r="I55" s="86">
        <f t="shared" si="2"/>
        <v>38.191936446709832</v>
      </c>
    </row>
    <row r="56" spans="1:9">
      <c r="A56" s="76"/>
      <c r="B56" s="48"/>
      <c r="C56" s="49">
        <v>322</v>
      </c>
      <c r="D56" s="50"/>
      <c r="E56" s="51" t="s">
        <v>68</v>
      </c>
      <c r="F56" s="43">
        <f>SUM(F57:F61)</f>
        <v>177458</v>
      </c>
      <c r="G56" s="43">
        <f>SUM(G57:G61)</f>
        <v>0</v>
      </c>
      <c r="H56" s="43">
        <f>SUM(H57:H61)</f>
        <v>66994.37000000001</v>
      </c>
      <c r="I56" s="86">
        <f t="shared" si="2"/>
        <v>37.752239966639998</v>
      </c>
    </row>
    <row r="57" spans="1:9">
      <c r="A57" s="76"/>
      <c r="B57" s="48"/>
      <c r="C57" s="52"/>
      <c r="D57" s="53">
        <v>3221</v>
      </c>
      <c r="E57" s="54" t="s">
        <v>69</v>
      </c>
      <c r="F57" s="46">
        <v>15739</v>
      </c>
      <c r="G57" s="134">
        <v>0</v>
      </c>
      <c r="H57" s="46">
        <v>4049.66</v>
      </c>
      <c r="I57" s="86">
        <f t="shared" si="2"/>
        <v>25.730097210750362</v>
      </c>
    </row>
    <row r="58" spans="1:9">
      <c r="A58" s="76"/>
      <c r="B58" s="48"/>
      <c r="C58" s="52"/>
      <c r="D58" s="53">
        <v>3222</v>
      </c>
      <c r="E58" s="54" t="s">
        <v>70</v>
      </c>
      <c r="F58" s="46">
        <v>131688</v>
      </c>
      <c r="G58" s="134">
        <v>0</v>
      </c>
      <c r="H58" s="46">
        <v>50836.800000000003</v>
      </c>
      <c r="I58" s="86">
        <f t="shared" si="2"/>
        <v>38.603973027155099</v>
      </c>
    </row>
    <row r="59" spans="1:9">
      <c r="A59" s="76"/>
      <c r="B59" s="47"/>
      <c r="C59" s="47"/>
      <c r="D59" s="80">
        <v>3223</v>
      </c>
      <c r="E59" s="61" t="s">
        <v>71</v>
      </c>
      <c r="F59" s="79">
        <v>22804</v>
      </c>
      <c r="G59" s="79">
        <v>0</v>
      </c>
      <c r="H59" s="79">
        <v>8348.6200000000008</v>
      </c>
      <c r="I59" s="86">
        <f t="shared" si="2"/>
        <v>36.610331520785834</v>
      </c>
    </row>
    <row r="60" spans="1:9">
      <c r="A60" s="76"/>
      <c r="B60" s="48"/>
      <c r="C60" s="52"/>
      <c r="D60" s="53">
        <v>3224</v>
      </c>
      <c r="E60" s="54" t="s">
        <v>72</v>
      </c>
      <c r="F60" s="46">
        <v>0</v>
      </c>
      <c r="G60" s="134">
        <v>0</v>
      </c>
      <c r="H60" s="46">
        <v>0</v>
      </c>
      <c r="I60" s="86">
        <v>0</v>
      </c>
    </row>
    <row r="61" spans="1:9">
      <c r="A61" s="76"/>
      <c r="B61" s="48"/>
      <c r="C61" s="48"/>
      <c r="D61" s="53">
        <v>3227</v>
      </c>
      <c r="E61" s="54" t="s">
        <v>74</v>
      </c>
      <c r="F61" s="46">
        <v>7227</v>
      </c>
      <c r="G61" s="134">
        <v>0</v>
      </c>
      <c r="H61" s="46">
        <v>3759.29</v>
      </c>
      <c r="I61" s="86">
        <v>0</v>
      </c>
    </row>
    <row r="62" spans="1:9">
      <c r="A62" s="76"/>
      <c r="B62" s="48"/>
      <c r="C62" s="55">
        <v>323</v>
      </c>
      <c r="D62" s="56"/>
      <c r="E62" s="57" t="s">
        <v>75</v>
      </c>
      <c r="F62" s="43">
        <f>F63+F64+F65+F66+F67</f>
        <v>28877</v>
      </c>
      <c r="G62" s="43">
        <f t="shared" ref="G62:H62" si="4">G63+G64+G65+G66+G67</f>
        <v>0</v>
      </c>
      <c r="H62" s="43">
        <f t="shared" si="4"/>
        <v>12484.56</v>
      </c>
      <c r="I62" s="86">
        <f t="shared" si="2"/>
        <v>43.233576895106829</v>
      </c>
    </row>
    <row r="63" spans="1:9">
      <c r="A63" s="76"/>
      <c r="B63" s="48"/>
      <c r="C63" s="48"/>
      <c r="D63" s="53">
        <v>3231</v>
      </c>
      <c r="E63" s="54" t="s">
        <v>76</v>
      </c>
      <c r="F63" s="46">
        <v>8592</v>
      </c>
      <c r="G63" s="134">
        <v>0</v>
      </c>
      <c r="H63" s="46">
        <v>2788.89</v>
      </c>
      <c r="I63" s="86">
        <v>0</v>
      </c>
    </row>
    <row r="64" spans="1:9">
      <c r="A64" s="76"/>
      <c r="B64" s="48"/>
      <c r="C64" s="48"/>
      <c r="D64" s="53">
        <v>3232</v>
      </c>
      <c r="E64" s="54" t="s">
        <v>77</v>
      </c>
      <c r="F64" s="46">
        <v>1494</v>
      </c>
      <c r="G64" s="134">
        <v>0</v>
      </c>
      <c r="H64" s="46">
        <v>0</v>
      </c>
      <c r="I64" s="86">
        <f t="shared" ref="I64:I66" si="5">H64/F64*100</f>
        <v>0</v>
      </c>
    </row>
    <row r="65" spans="1:9">
      <c r="A65" s="76"/>
      <c r="B65" s="48"/>
      <c r="C65" s="48"/>
      <c r="D65" s="53">
        <v>3233</v>
      </c>
      <c r="E65" s="54" t="s">
        <v>78</v>
      </c>
      <c r="F65" s="46">
        <v>0</v>
      </c>
      <c r="G65" s="134">
        <v>0</v>
      </c>
      <c r="H65" s="46">
        <v>0</v>
      </c>
      <c r="I65" s="86">
        <v>0</v>
      </c>
    </row>
    <row r="66" spans="1:9">
      <c r="A66" s="76"/>
      <c r="B66" s="48"/>
      <c r="C66" s="48"/>
      <c r="D66" s="53">
        <v>3234</v>
      </c>
      <c r="E66" s="54" t="s">
        <v>79</v>
      </c>
      <c r="F66" s="46">
        <v>12206</v>
      </c>
      <c r="G66" s="134">
        <v>0</v>
      </c>
      <c r="H66" s="46">
        <v>3661.49</v>
      </c>
      <c r="I66" s="86">
        <f t="shared" si="5"/>
        <v>29.99746026544322</v>
      </c>
    </row>
    <row r="67" spans="1:9">
      <c r="A67" s="76"/>
      <c r="B67" s="48"/>
      <c r="C67" s="48"/>
      <c r="D67" s="53">
        <v>3239</v>
      </c>
      <c r="E67" s="54" t="s">
        <v>82</v>
      </c>
      <c r="F67" s="46">
        <v>6585</v>
      </c>
      <c r="G67" s="134">
        <v>0</v>
      </c>
      <c r="H67" s="46">
        <v>6034.18</v>
      </c>
      <c r="I67" s="86">
        <f>H67/F67*100</f>
        <v>91.635231586940023</v>
      </c>
    </row>
    <row r="68" spans="1:9">
      <c r="A68" s="76"/>
      <c r="B68" s="48"/>
      <c r="C68" s="55">
        <v>329</v>
      </c>
      <c r="D68" s="56"/>
      <c r="E68" s="55" t="s">
        <v>83</v>
      </c>
      <c r="F68" s="43">
        <f>F69+F70+F71</f>
        <v>11435</v>
      </c>
      <c r="G68" s="43">
        <f t="shared" ref="G68:H68" si="6">G69+G70+G71</f>
        <v>0</v>
      </c>
      <c r="H68" s="43">
        <f t="shared" si="6"/>
        <v>3691.65</v>
      </c>
      <c r="I68" s="86">
        <f>H68/F68*100</f>
        <v>32.283777874945343</v>
      </c>
    </row>
    <row r="69" spans="1:9">
      <c r="A69" s="76"/>
      <c r="B69" s="48"/>
      <c r="C69" s="48"/>
      <c r="D69" s="53">
        <v>3291</v>
      </c>
      <c r="E69" s="54" t="s">
        <v>84</v>
      </c>
      <c r="F69" s="46">
        <v>1638</v>
      </c>
      <c r="G69" s="134">
        <v>0</v>
      </c>
      <c r="H69" s="46">
        <v>0</v>
      </c>
      <c r="I69" s="86">
        <f>H69/F69*100</f>
        <v>0</v>
      </c>
    </row>
    <row r="70" spans="1:9">
      <c r="A70" s="76"/>
      <c r="B70" s="48"/>
      <c r="C70" s="48"/>
      <c r="D70" s="53">
        <v>3292</v>
      </c>
      <c r="E70" s="54" t="s">
        <v>85</v>
      </c>
      <c r="F70" s="46">
        <v>964</v>
      </c>
      <c r="G70" s="134">
        <v>0</v>
      </c>
      <c r="H70" s="46">
        <v>853.42</v>
      </c>
      <c r="I70" s="86">
        <v>0</v>
      </c>
    </row>
    <row r="71" spans="1:9">
      <c r="A71" s="76"/>
      <c r="B71" s="48"/>
      <c r="C71" s="48"/>
      <c r="D71" s="53">
        <v>3299</v>
      </c>
      <c r="E71" s="54" t="s">
        <v>83</v>
      </c>
      <c r="F71" s="46">
        <v>8833</v>
      </c>
      <c r="G71" s="134">
        <v>0</v>
      </c>
      <c r="H71" s="46">
        <v>2838.23</v>
      </c>
      <c r="I71" s="86">
        <f t="shared" ref="I71:I82" si="7">H71/F71*100</f>
        <v>32.132118193139362</v>
      </c>
    </row>
    <row r="72" spans="1:9" s="34" customFormat="1" ht="40.15" customHeight="1">
      <c r="A72" s="236" t="s">
        <v>173</v>
      </c>
      <c r="B72" s="237"/>
      <c r="C72" s="237"/>
      <c r="D72" s="237"/>
      <c r="E72" s="81" t="s">
        <v>130</v>
      </c>
      <c r="F72" s="135">
        <f>F73+F107</f>
        <v>299189</v>
      </c>
      <c r="G72" s="135">
        <f>G73+G107</f>
        <v>0</v>
      </c>
      <c r="H72" s="135">
        <f>H73+H107</f>
        <v>173723.57</v>
      </c>
      <c r="I72" s="86">
        <f t="shared" si="7"/>
        <v>58.064825244243615</v>
      </c>
    </row>
    <row r="73" spans="1:9" s="34" customFormat="1" ht="41.45" customHeight="1">
      <c r="A73" s="232" t="s">
        <v>151</v>
      </c>
      <c r="B73" s="233"/>
      <c r="C73" s="233"/>
      <c r="D73" s="233"/>
      <c r="E73" s="67" t="s">
        <v>113</v>
      </c>
      <c r="F73" s="66">
        <f>F74</f>
        <v>299189</v>
      </c>
      <c r="G73" s="66">
        <f>G74</f>
        <v>0</v>
      </c>
      <c r="H73" s="66">
        <f>H74</f>
        <v>171729.47</v>
      </c>
      <c r="I73" s="86">
        <f t="shared" si="7"/>
        <v>57.398323467774546</v>
      </c>
    </row>
    <row r="74" spans="1:9" s="34" customFormat="1">
      <c r="A74" s="21">
        <v>3</v>
      </c>
      <c r="B74" s="1"/>
      <c r="C74" s="1"/>
      <c r="D74" s="15"/>
      <c r="E74" s="1" t="s">
        <v>4</v>
      </c>
      <c r="F74" s="42">
        <f>F75+F83</f>
        <v>299189</v>
      </c>
      <c r="G74" s="42">
        <f>G75+G83</f>
        <v>0</v>
      </c>
      <c r="H74" s="42">
        <f>H75+H83+H104</f>
        <v>171729.47</v>
      </c>
      <c r="I74" s="86">
        <f t="shared" si="7"/>
        <v>57.398323467774546</v>
      </c>
    </row>
    <row r="75" spans="1:9" s="34" customFormat="1">
      <c r="A75" s="21"/>
      <c r="B75" s="1">
        <v>31</v>
      </c>
      <c r="C75" s="1"/>
      <c r="D75" s="15"/>
      <c r="E75" s="1" t="s">
        <v>5</v>
      </c>
      <c r="F75" s="42">
        <f>F76+F79+F81</f>
        <v>253400</v>
      </c>
      <c r="G75" s="42">
        <f>G76+G79+G81</f>
        <v>0</v>
      </c>
      <c r="H75" s="42">
        <f>H76+H79+H81</f>
        <v>154900.97</v>
      </c>
      <c r="I75" s="86">
        <f t="shared" si="7"/>
        <v>61.129033149171278</v>
      </c>
    </row>
    <row r="76" spans="1:9" s="34" customFormat="1">
      <c r="A76" s="21"/>
      <c r="B76" s="1"/>
      <c r="C76" s="5">
        <v>311</v>
      </c>
      <c r="D76" s="15"/>
      <c r="E76" s="5" t="s">
        <v>107</v>
      </c>
      <c r="F76" s="42">
        <f>F77+F78</f>
        <v>207700</v>
      </c>
      <c r="G76" s="42">
        <f>G78</f>
        <v>0</v>
      </c>
      <c r="H76" s="42">
        <f>H77+H78</f>
        <v>124866.04</v>
      </c>
      <c r="I76" s="86">
        <f t="shared" si="7"/>
        <v>60.118459316321612</v>
      </c>
    </row>
    <row r="77" spans="1:9" s="34" customFormat="1">
      <c r="A77" s="21"/>
      <c r="B77" s="1"/>
      <c r="C77" s="5"/>
      <c r="D77" s="28">
        <v>3111</v>
      </c>
      <c r="E77" s="5" t="s">
        <v>29</v>
      </c>
      <c r="F77" s="46">
        <v>165500</v>
      </c>
      <c r="G77" s="42">
        <v>0</v>
      </c>
      <c r="H77" s="46">
        <v>116305.09</v>
      </c>
      <c r="I77" s="86">
        <f>H77/F77*100</f>
        <v>70.274978851963738</v>
      </c>
    </row>
    <row r="78" spans="1:9" s="34" customFormat="1">
      <c r="A78" s="21"/>
      <c r="B78" s="1"/>
      <c r="C78" s="1"/>
      <c r="D78" s="28">
        <v>3114</v>
      </c>
      <c r="E78" s="5" t="s">
        <v>62</v>
      </c>
      <c r="F78" s="46">
        <v>42200</v>
      </c>
      <c r="G78" s="42">
        <v>0</v>
      </c>
      <c r="H78" s="46">
        <v>8560.9500000000007</v>
      </c>
      <c r="I78" s="86">
        <f t="shared" si="7"/>
        <v>20.286611374407585</v>
      </c>
    </row>
    <row r="79" spans="1:9" s="34" customFormat="1">
      <c r="A79" s="21"/>
      <c r="B79" s="1"/>
      <c r="C79" s="5">
        <v>312</v>
      </c>
      <c r="D79" s="28"/>
      <c r="E79" s="5" t="s">
        <v>124</v>
      </c>
      <c r="F79" s="42">
        <f>F80</f>
        <v>15600</v>
      </c>
      <c r="G79" s="42">
        <f>G80</f>
        <v>0</v>
      </c>
      <c r="H79" s="42">
        <f>H80</f>
        <v>9432.0300000000007</v>
      </c>
      <c r="I79" s="86">
        <f t="shared" si="7"/>
        <v>60.461730769230769</v>
      </c>
    </row>
    <row r="80" spans="1:9" s="34" customFormat="1">
      <c r="A80" s="21"/>
      <c r="B80" s="1"/>
      <c r="C80" s="1"/>
      <c r="D80" s="28">
        <v>3121</v>
      </c>
      <c r="E80" s="5" t="s">
        <v>124</v>
      </c>
      <c r="F80" s="42">
        <v>15600</v>
      </c>
      <c r="G80" s="42">
        <v>0</v>
      </c>
      <c r="H80" s="46">
        <v>9432.0300000000007</v>
      </c>
      <c r="I80" s="86">
        <f t="shared" si="7"/>
        <v>60.461730769230769</v>
      </c>
    </row>
    <row r="81" spans="1:9" s="34" customFormat="1">
      <c r="A81" s="21"/>
      <c r="B81" s="1"/>
      <c r="C81" s="5">
        <v>313</v>
      </c>
      <c r="D81" s="28"/>
      <c r="E81" s="3" t="s">
        <v>64</v>
      </c>
      <c r="F81" s="42">
        <f>F82</f>
        <v>30100</v>
      </c>
      <c r="G81" s="42">
        <f>G82</f>
        <v>0</v>
      </c>
      <c r="H81" s="42">
        <f>H82</f>
        <v>20602.900000000001</v>
      </c>
      <c r="I81" s="86">
        <f t="shared" si="7"/>
        <v>68.448172757475092</v>
      </c>
    </row>
    <row r="82" spans="1:9" s="34" customFormat="1" ht="25.5">
      <c r="A82" s="21"/>
      <c r="B82" s="1"/>
      <c r="C82" s="1"/>
      <c r="D82" s="28">
        <v>3132</v>
      </c>
      <c r="E82" s="8" t="s">
        <v>65</v>
      </c>
      <c r="F82" s="42">
        <v>30100</v>
      </c>
      <c r="G82" s="42">
        <v>0</v>
      </c>
      <c r="H82" s="46">
        <v>20602.900000000001</v>
      </c>
      <c r="I82" s="86">
        <f t="shared" si="7"/>
        <v>68.448172757475092</v>
      </c>
    </row>
    <row r="83" spans="1:9" s="34" customFormat="1">
      <c r="A83" s="24"/>
      <c r="B83" s="1">
        <v>32</v>
      </c>
      <c r="C83" s="9"/>
      <c r="D83" s="16"/>
      <c r="E83" s="9" t="s">
        <v>12</v>
      </c>
      <c r="F83" s="42">
        <f>F84+F88+F95+F101</f>
        <v>45789</v>
      </c>
      <c r="G83" s="42">
        <f t="shared" ref="G83" si="8">G84</f>
        <v>0</v>
      </c>
      <c r="H83" s="42">
        <f>H84+H88+H95+H101</f>
        <v>16168.500000000002</v>
      </c>
      <c r="I83" s="86">
        <f>H83/F83*100</f>
        <v>35.310882526370968</v>
      </c>
    </row>
    <row r="84" spans="1:9" s="34" customFormat="1">
      <c r="A84" s="24"/>
      <c r="B84" s="1"/>
      <c r="C84" s="2">
        <v>321</v>
      </c>
      <c r="D84" s="16"/>
      <c r="E84" s="2" t="s">
        <v>30</v>
      </c>
      <c r="F84" s="42">
        <f>F85+F86+F87</f>
        <v>9306</v>
      </c>
      <c r="G84" s="42">
        <f>G86</f>
        <v>0</v>
      </c>
      <c r="H84" s="42">
        <f>H85+H86+H87</f>
        <v>3949.03</v>
      </c>
      <c r="I84" s="86">
        <f>H84/F84*100</f>
        <v>42.435310552331828</v>
      </c>
    </row>
    <row r="85" spans="1:9" s="34" customFormat="1">
      <c r="A85" s="24"/>
      <c r="B85" s="1"/>
      <c r="C85" s="2"/>
      <c r="D85" s="44">
        <v>3211</v>
      </c>
      <c r="E85" s="8" t="s">
        <v>31</v>
      </c>
      <c r="F85" s="46">
        <v>1241</v>
      </c>
      <c r="G85" s="42"/>
      <c r="H85" s="46">
        <v>287.32</v>
      </c>
      <c r="I85" s="86">
        <f>H85/F85*100</f>
        <v>23.152296535052379</v>
      </c>
    </row>
    <row r="86" spans="1:9" s="34" customFormat="1" ht="25.5">
      <c r="A86" s="24"/>
      <c r="B86" s="1"/>
      <c r="C86" s="2"/>
      <c r="D86" s="13">
        <v>3212</v>
      </c>
      <c r="E86" s="12" t="s">
        <v>66</v>
      </c>
      <c r="F86" s="46">
        <v>7700</v>
      </c>
      <c r="G86" s="42">
        <v>0</v>
      </c>
      <c r="H86" s="46">
        <v>3501.71</v>
      </c>
      <c r="I86" s="86">
        <f>H86/F86*100</f>
        <v>45.476753246753248</v>
      </c>
    </row>
    <row r="87" spans="1:9" s="34" customFormat="1" ht="25.5">
      <c r="A87" s="24"/>
      <c r="B87" s="1"/>
      <c r="C87" s="9"/>
      <c r="D87" s="44">
        <v>3213</v>
      </c>
      <c r="E87" s="8" t="s">
        <v>67</v>
      </c>
      <c r="F87" s="46">
        <v>365</v>
      </c>
      <c r="G87" s="42">
        <v>0</v>
      </c>
      <c r="H87" s="46">
        <v>160</v>
      </c>
      <c r="I87" s="86">
        <f>H86/F86*100</f>
        <v>45.476753246753248</v>
      </c>
    </row>
    <row r="88" spans="1:9" s="34" customFormat="1" ht="15">
      <c r="A88" s="24"/>
      <c r="B88" s="84"/>
      <c r="C88" s="84">
        <v>322</v>
      </c>
      <c r="D88" s="84"/>
      <c r="E88" s="52" t="s">
        <v>68</v>
      </c>
      <c r="F88" s="82">
        <f>F89+F90+F91+F92+F93+F94</f>
        <v>12936</v>
      </c>
      <c r="G88" s="82">
        <f>G91</f>
        <v>0</v>
      </c>
      <c r="H88" s="82">
        <f>H90+H91+H92+H94</f>
        <v>3828.66</v>
      </c>
      <c r="I88" s="86">
        <f t="shared" ref="I88:I103" si="9">H87/F87*100</f>
        <v>43.835616438356162</v>
      </c>
    </row>
    <row r="89" spans="1:9" s="34" customFormat="1" ht="25.5">
      <c r="A89" s="24"/>
      <c r="B89" s="84"/>
      <c r="C89" s="84"/>
      <c r="D89" s="84">
        <v>3221</v>
      </c>
      <c r="E89" s="190" t="s">
        <v>69</v>
      </c>
      <c r="F89" s="83">
        <v>1820</v>
      </c>
      <c r="G89" s="82">
        <v>0</v>
      </c>
      <c r="H89" s="82">
        <v>0</v>
      </c>
      <c r="I89" s="86">
        <f t="shared" si="9"/>
        <v>29.5969387755102</v>
      </c>
    </row>
    <row r="90" spans="1:9" s="34" customFormat="1" ht="15">
      <c r="A90" s="24"/>
      <c r="B90" s="84"/>
      <c r="C90" s="84"/>
      <c r="D90" s="84">
        <v>3222</v>
      </c>
      <c r="E90" s="54" t="s">
        <v>70</v>
      </c>
      <c r="F90" s="83">
        <v>3950</v>
      </c>
      <c r="G90" s="82">
        <v>0</v>
      </c>
      <c r="H90" s="83">
        <v>1516.98</v>
      </c>
      <c r="I90" s="86">
        <f t="shared" si="9"/>
        <v>0</v>
      </c>
    </row>
    <row r="91" spans="1:9" s="34" customFormat="1" ht="15">
      <c r="A91" s="24"/>
      <c r="B91" s="84"/>
      <c r="C91" s="84"/>
      <c r="D91" s="84">
        <v>3223</v>
      </c>
      <c r="E91" s="54" t="s">
        <v>71</v>
      </c>
      <c r="F91" s="83">
        <v>725</v>
      </c>
      <c r="G91" s="82">
        <v>0</v>
      </c>
      <c r="H91" s="83">
        <v>63.78</v>
      </c>
      <c r="I91" s="86">
        <f t="shared" si="9"/>
        <v>38.404556962025318</v>
      </c>
    </row>
    <row r="92" spans="1:9" s="34" customFormat="1" ht="25.5">
      <c r="A92" s="24"/>
      <c r="B92" s="84"/>
      <c r="C92" s="84"/>
      <c r="D92" s="53">
        <v>3224</v>
      </c>
      <c r="E92" s="64" t="s">
        <v>72</v>
      </c>
      <c r="F92" s="83">
        <v>2056</v>
      </c>
      <c r="G92" s="82">
        <v>0</v>
      </c>
      <c r="H92" s="83">
        <v>7.9</v>
      </c>
      <c r="I92" s="86">
        <f t="shared" si="9"/>
        <v>8.7972413793103446</v>
      </c>
    </row>
    <row r="93" spans="1:9" s="34" customFormat="1" ht="15">
      <c r="A93" s="24"/>
      <c r="B93" s="84"/>
      <c r="C93" s="84"/>
      <c r="D93" s="53">
        <v>3325</v>
      </c>
      <c r="E93" s="64" t="s">
        <v>73</v>
      </c>
      <c r="F93" s="83">
        <v>1465</v>
      </c>
      <c r="G93" s="82">
        <v>0</v>
      </c>
      <c r="H93" s="83">
        <v>0</v>
      </c>
      <c r="I93" s="86">
        <f t="shared" si="9"/>
        <v>0.38424124513618679</v>
      </c>
    </row>
    <row r="94" spans="1:9" s="34" customFormat="1" ht="15">
      <c r="A94" s="24"/>
      <c r="B94" s="84"/>
      <c r="C94" s="84"/>
      <c r="D94" s="53">
        <v>3227</v>
      </c>
      <c r="E94" s="54" t="s">
        <v>74</v>
      </c>
      <c r="F94" s="83">
        <v>2920</v>
      </c>
      <c r="G94" s="82">
        <v>0</v>
      </c>
      <c r="H94" s="83">
        <v>2240</v>
      </c>
      <c r="I94" s="86">
        <f t="shared" si="9"/>
        <v>0</v>
      </c>
    </row>
    <row r="95" spans="1:9" s="34" customFormat="1" ht="15">
      <c r="A95" s="24"/>
      <c r="B95" s="1"/>
      <c r="C95" s="84">
        <v>323</v>
      </c>
      <c r="D95" s="84"/>
      <c r="E95" s="57" t="s">
        <v>75</v>
      </c>
      <c r="F95" s="82">
        <f>F96+F97+F98+F99+F100</f>
        <v>19599</v>
      </c>
      <c r="G95" s="82">
        <f>G96</f>
        <v>0</v>
      </c>
      <c r="H95" s="82">
        <f>H96+H97+H98+H99+H100</f>
        <v>7913.5700000000006</v>
      </c>
      <c r="I95" s="86">
        <f t="shared" si="9"/>
        <v>76.712328767123282</v>
      </c>
    </row>
    <row r="96" spans="1:9" s="34" customFormat="1" ht="15">
      <c r="A96" s="24"/>
      <c r="B96" s="1"/>
      <c r="C96" s="84"/>
      <c r="D96" s="53">
        <v>3231</v>
      </c>
      <c r="E96" s="54" t="s">
        <v>76</v>
      </c>
      <c r="F96" s="83">
        <v>2774</v>
      </c>
      <c r="G96" s="83">
        <v>0</v>
      </c>
      <c r="H96" s="83">
        <v>1265.01</v>
      </c>
      <c r="I96" s="86">
        <f t="shared" si="9"/>
        <v>40.377417215164044</v>
      </c>
    </row>
    <row r="97" spans="1:9" s="34" customFormat="1">
      <c r="A97" s="24"/>
      <c r="B97" s="1"/>
      <c r="C97" s="9"/>
      <c r="D97" s="53">
        <v>3232</v>
      </c>
      <c r="E97" s="54" t="s">
        <v>77</v>
      </c>
      <c r="F97" s="83">
        <v>15650</v>
      </c>
      <c r="G97" s="83">
        <v>0</v>
      </c>
      <c r="H97" s="83">
        <v>6399</v>
      </c>
      <c r="I97" s="86">
        <f t="shared" si="9"/>
        <v>45.60237923576063</v>
      </c>
    </row>
    <row r="98" spans="1:9" s="34" customFormat="1" ht="15">
      <c r="A98" s="24"/>
      <c r="B98" s="1"/>
      <c r="C98" s="9"/>
      <c r="D98" s="84">
        <v>3234</v>
      </c>
      <c r="E98" s="54" t="s">
        <v>79</v>
      </c>
      <c r="F98" s="83">
        <v>440</v>
      </c>
      <c r="G98" s="83">
        <v>0</v>
      </c>
      <c r="H98" s="83">
        <v>167.95</v>
      </c>
      <c r="I98" s="86">
        <f t="shared" si="9"/>
        <v>40.888178913738024</v>
      </c>
    </row>
    <row r="99" spans="1:9" s="34" customFormat="1" ht="15">
      <c r="A99" s="24"/>
      <c r="B99" s="1"/>
      <c r="C99" s="9"/>
      <c r="D99" s="84">
        <v>3236</v>
      </c>
      <c r="E99" s="54" t="s">
        <v>80</v>
      </c>
      <c r="F99" s="83">
        <v>295</v>
      </c>
      <c r="G99" s="83">
        <v>0</v>
      </c>
      <c r="H99" s="83">
        <v>43.8</v>
      </c>
      <c r="I99" s="86">
        <f t="shared" si="9"/>
        <v>38.17045454545454</v>
      </c>
    </row>
    <row r="100" spans="1:9" s="34" customFormat="1" ht="15">
      <c r="A100" s="24"/>
      <c r="B100" s="1"/>
      <c r="C100" s="9"/>
      <c r="D100" s="84">
        <v>3239</v>
      </c>
      <c r="E100" s="54" t="s">
        <v>82</v>
      </c>
      <c r="F100" s="83">
        <v>440</v>
      </c>
      <c r="G100" s="83">
        <v>0</v>
      </c>
      <c r="H100" s="83">
        <v>37.81</v>
      </c>
      <c r="I100" s="86">
        <f t="shared" si="9"/>
        <v>14.847457627118644</v>
      </c>
    </row>
    <row r="101" spans="1:9" s="34" customFormat="1" ht="25.5">
      <c r="A101" s="24"/>
      <c r="B101" s="1"/>
      <c r="C101" s="55">
        <v>329</v>
      </c>
      <c r="D101" s="56"/>
      <c r="E101" s="85" t="s">
        <v>83</v>
      </c>
      <c r="F101" s="42">
        <f>F102+F103</f>
        <v>3948</v>
      </c>
      <c r="G101" s="42">
        <f>G102+G103</f>
        <v>0</v>
      </c>
      <c r="H101" s="42">
        <f>H102+H103</f>
        <v>477.24</v>
      </c>
      <c r="I101" s="86">
        <f t="shared" si="9"/>
        <v>8.5931818181818187</v>
      </c>
    </row>
    <row r="102" spans="1:9" s="34" customFormat="1">
      <c r="A102" s="24"/>
      <c r="B102" s="1"/>
      <c r="C102" s="48"/>
      <c r="D102" s="53">
        <v>3292</v>
      </c>
      <c r="E102" s="64" t="s">
        <v>85</v>
      </c>
      <c r="F102" s="46">
        <v>1320</v>
      </c>
      <c r="G102" s="42">
        <v>0</v>
      </c>
      <c r="H102" s="46">
        <v>477.24</v>
      </c>
      <c r="I102" s="86">
        <f t="shared" si="9"/>
        <v>12.088145896656535</v>
      </c>
    </row>
    <row r="103" spans="1:9" s="34" customFormat="1" ht="25.5">
      <c r="A103" s="24"/>
      <c r="B103" s="1"/>
      <c r="C103" s="48"/>
      <c r="D103" s="53">
        <v>3299</v>
      </c>
      <c r="E103" s="64" t="s">
        <v>83</v>
      </c>
      <c r="F103" s="46">
        <v>2628</v>
      </c>
      <c r="G103" s="42">
        <v>0</v>
      </c>
      <c r="H103" s="46">
        <v>0</v>
      </c>
      <c r="I103" s="86">
        <f t="shared" si="9"/>
        <v>36.154545454545456</v>
      </c>
    </row>
    <row r="104" spans="1:9" s="34" customFormat="1" ht="51">
      <c r="A104" s="24"/>
      <c r="B104" s="1">
        <v>37</v>
      </c>
      <c r="C104" s="48"/>
      <c r="D104" s="53"/>
      <c r="E104" s="63" t="s">
        <v>91</v>
      </c>
      <c r="F104" s="42">
        <v>0</v>
      </c>
      <c r="G104" s="42">
        <v>0</v>
      </c>
      <c r="H104" s="46">
        <f>H105</f>
        <v>660</v>
      </c>
      <c r="I104" s="86">
        <v>0</v>
      </c>
    </row>
    <row r="105" spans="1:9" s="34" customFormat="1" ht="25.5">
      <c r="A105" s="24"/>
      <c r="B105" s="1"/>
      <c r="C105" s="48">
        <v>372</v>
      </c>
      <c r="D105" s="53"/>
      <c r="E105" s="64" t="s">
        <v>92</v>
      </c>
      <c r="F105" s="46">
        <v>0</v>
      </c>
      <c r="G105" s="42">
        <v>0</v>
      </c>
      <c r="H105" s="46">
        <f>H106</f>
        <v>660</v>
      </c>
      <c r="I105" s="86">
        <v>0</v>
      </c>
    </row>
    <row r="106" spans="1:9" s="34" customFormat="1" ht="25.5">
      <c r="A106" s="24"/>
      <c r="B106" s="1"/>
      <c r="C106" s="48"/>
      <c r="D106" s="53">
        <v>3722</v>
      </c>
      <c r="E106" s="64" t="s">
        <v>94</v>
      </c>
      <c r="F106" s="46">
        <v>0</v>
      </c>
      <c r="G106" s="42">
        <v>0</v>
      </c>
      <c r="H106" s="46">
        <v>660</v>
      </c>
      <c r="I106" s="86">
        <v>0</v>
      </c>
    </row>
    <row r="107" spans="1:9" s="34" customFormat="1" ht="15">
      <c r="A107" s="232" t="s">
        <v>114</v>
      </c>
      <c r="B107" s="233"/>
      <c r="C107" s="233"/>
      <c r="D107" s="233"/>
      <c r="E107" s="65" t="s">
        <v>115</v>
      </c>
      <c r="F107" s="66">
        <f t="shared" ref="F107:H108" si="10">F108</f>
        <v>0</v>
      </c>
      <c r="G107" s="66">
        <f t="shared" si="10"/>
        <v>0</v>
      </c>
      <c r="H107" s="66">
        <f t="shared" si="10"/>
        <v>1994.1</v>
      </c>
      <c r="I107" s="86">
        <v>0</v>
      </c>
    </row>
    <row r="108" spans="1:9" s="34" customFormat="1">
      <c r="A108" s="21">
        <v>3</v>
      </c>
      <c r="B108" s="1"/>
      <c r="C108" s="1"/>
      <c r="D108" s="15"/>
      <c r="E108" s="1" t="s">
        <v>4</v>
      </c>
      <c r="F108" s="42">
        <f t="shared" si="10"/>
        <v>0</v>
      </c>
      <c r="G108" s="42">
        <f t="shared" si="10"/>
        <v>0</v>
      </c>
      <c r="H108" s="42">
        <f t="shared" si="10"/>
        <v>1994.1</v>
      </c>
      <c r="I108" s="86">
        <v>0</v>
      </c>
    </row>
    <row r="109" spans="1:9" s="195" customFormat="1" ht="51">
      <c r="A109" s="21"/>
      <c r="B109" s="1">
        <v>37</v>
      </c>
      <c r="C109" s="9"/>
      <c r="D109" s="16"/>
      <c r="E109" s="194" t="s">
        <v>91</v>
      </c>
      <c r="F109" s="87">
        <f t="shared" ref="F109:H110" si="11">F110</f>
        <v>0</v>
      </c>
      <c r="G109" s="87">
        <f t="shared" si="11"/>
        <v>0</v>
      </c>
      <c r="H109" s="87">
        <f t="shared" si="11"/>
        <v>1994.1</v>
      </c>
      <c r="I109" s="86">
        <v>0</v>
      </c>
    </row>
    <row r="110" spans="1:9" s="34" customFormat="1" ht="25.5">
      <c r="A110" s="22"/>
      <c r="B110" s="1"/>
      <c r="C110" s="2">
        <v>372</v>
      </c>
      <c r="D110" s="16"/>
      <c r="E110" s="12" t="s">
        <v>92</v>
      </c>
      <c r="F110" s="79">
        <f t="shared" si="11"/>
        <v>0</v>
      </c>
      <c r="G110" s="79">
        <f t="shared" si="11"/>
        <v>0</v>
      </c>
      <c r="H110" s="79">
        <f t="shared" si="11"/>
        <v>1994.1</v>
      </c>
      <c r="I110" s="86">
        <v>0</v>
      </c>
    </row>
    <row r="111" spans="1:9" s="34" customFormat="1" ht="27" customHeight="1">
      <c r="A111" s="22"/>
      <c r="B111" s="1"/>
      <c r="C111" s="2"/>
      <c r="D111" s="44">
        <v>3722</v>
      </c>
      <c r="E111" s="8" t="s">
        <v>94</v>
      </c>
      <c r="F111" s="79">
        <v>0</v>
      </c>
      <c r="G111" s="79">
        <v>0</v>
      </c>
      <c r="H111" s="79">
        <v>1994.1</v>
      </c>
      <c r="I111" s="86">
        <v>0</v>
      </c>
    </row>
    <row r="112" spans="1:9" s="34" customFormat="1">
      <c r="D112" s="35"/>
      <c r="F112" s="36"/>
      <c r="G112" s="36"/>
      <c r="H112" s="36"/>
      <c r="I112" s="36"/>
    </row>
    <row r="113" spans="4:9" s="34" customFormat="1">
      <c r="D113" s="35"/>
      <c r="F113" s="36"/>
      <c r="G113" s="36"/>
      <c r="H113" s="36"/>
      <c r="I113" s="36"/>
    </row>
    <row r="114" spans="4:9" s="34" customFormat="1">
      <c r="D114" s="35"/>
      <c r="F114" s="36"/>
      <c r="G114" s="36"/>
      <c r="H114" s="36"/>
      <c r="I114" s="36"/>
    </row>
  </sheetData>
  <mergeCells count="11">
    <mergeCell ref="A107:D107"/>
    <mergeCell ref="A1:I1"/>
    <mergeCell ref="A3:I3"/>
    <mergeCell ref="A5:E5"/>
    <mergeCell ref="A6:E6"/>
    <mergeCell ref="A7:D7"/>
    <mergeCell ref="A8:D8"/>
    <mergeCell ref="A9:D9"/>
    <mergeCell ref="A53:D53"/>
    <mergeCell ref="A72:D72"/>
    <mergeCell ref="A73:D7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E17" sqref="E17"/>
    </sheetView>
  </sheetViews>
  <sheetFormatPr defaultColWidth="9.140625" defaultRowHeight="12.75"/>
  <cols>
    <col min="1" max="1" width="4.42578125" style="145" customWidth="1"/>
    <col min="2" max="2" width="6.42578125" style="145" customWidth="1"/>
    <col min="3" max="3" width="4.5703125" style="145" customWidth="1"/>
    <col min="4" max="4" width="6.85546875" style="146" customWidth="1"/>
    <col min="5" max="5" width="27.5703125" style="145" customWidth="1"/>
    <col min="6" max="6" width="17.5703125" style="68" customWidth="1"/>
    <col min="7" max="7" width="12" style="68" customWidth="1"/>
    <col min="8" max="8" width="16.28515625" style="68" customWidth="1"/>
    <col min="9" max="9" width="10.42578125" style="68" customWidth="1"/>
    <col min="10" max="16384" width="9.140625" style="145"/>
  </cols>
  <sheetData>
    <row r="1" spans="1:11" ht="30" customHeight="1">
      <c r="A1" s="203" t="s">
        <v>10</v>
      </c>
      <c r="B1" s="203"/>
      <c r="C1" s="203"/>
      <c r="D1" s="203"/>
      <c r="E1" s="203"/>
      <c r="F1" s="203"/>
      <c r="G1" s="203"/>
      <c r="H1" s="203"/>
      <c r="I1" s="203"/>
    </row>
    <row r="2" spans="1:11">
      <c r="A2" s="69"/>
      <c r="B2" s="69"/>
      <c r="C2" s="69"/>
      <c r="D2" s="69"/>
      <c r="E2" s="69"/>
      <c r="F2" s="69"/>
      <c r="G2" s="69"/>
      <c r="H2" s="70"/>
      <c r="I2" s="70" t="s">
        <v>147</v>
      </c>
    </row>
    <row r="3" spans="1:11" ht="18" customHeight="1">
      <c r="A3" s="203" t="s">
        <v>128</v>
      </c>
      <c r="B3" s="203"/>
      <c r="C3" s="203"/>
      <c r="D3" s="203"/>
      <c r="E3" s="203"/>
      <c r="F3" s="203"/>
      <c r="G3" s="203"/>
      <c r="H3" s="203"/>
      <c r="I3" s="203"/>
    </row>
    <row r="4" spans="1:11" ht="15.75" customHeight="1">
      <c r="A4" s="34"/>
      <c r="B4" s="34"/>
      <c r="C4" s="34"/>
      <c r="D4" s="35"/>
      <c r="E4" s="34"/>
      <c r="F4" s="36"/>
      <c r="G4" s="36"/>
      <c r="H4" s="36"/>
      <c r="I4" s="36"/>
    </row>
    <row r="5" spans="1:11" ht="38.25">
      <c r="A5" s="249" t="s">
        <v>7</v>
      </c>
      <c r="B5" s="250"/>
      <c r="C5" s="250"/>
      <c r="D5" s="250"/>
      <c r="E5" s="251"/>
      <c r="F5" s="144" t="s">
        <v>155</v>
      </c>
      <c r="G5" s="144" t="s">
        <v>156</v>
      </c>
      <c r="H5" s="144" t="s">
        <v>160</v>
      </c>
      <c r="I5" s="144" t="s">
        <v>21</v>
      </c>
    </row>
    <row r="6" spans="1:11" ht="12.75" customHeight="1" thickBot="1">
      <c r="A6" s="252">
        <v>1</v>
      </c>
      <c r="B6" s="253"/>
      <c r="C6" s="253"/>
      <c r="D6" s="253"/>
      <c r="E6" s="254"/>
      <c r="F6" s="37">
        <v>2</v>
      </c>
      <c r="G6" s="37">
        <v>3</v>
      </c>
      <c r="H6" s="37">
        <v>4</v>
      </c>
      <c r="I6" s="37" t="s">
        <v>133</v>
      </c>
    </row>
    <row r="7" spans="1:11" ht="30" customHeight="1">
      <c r="A7" s="255">
        <v>4003</v>
      </c>
      <c r="B7" s="256"/>
      <c r="C7" s="256"/>
      <c r="D7" s="257"/>
      <c r="E7" s="197" t="s">
        <v>126</v>
      </c>
      <c r="F7" s="38">
        <f t="shared" ref="F7:G9" si="0">F8</f>
        <v>0</v>
      </c>
      <c r="G7" s="38">
        <f t="shared" si="0"/>
        <v>0</v>
      </c>
      <c r="H7" s="38">
        <f>H8+H14+H20</f>
        <v>115203.75</v>
      </c>
      <c r="I7" s="38">
        <v>0</v>
      </c>
    </row>
    <row r="8" spans="1:11" ht="25.5">
      <c r="A8" s="244" t="s">
        <v>171</v>
      </c>
      <c r="B8" s="245"/>
      <c r="C8" s="245"/>
      <c r="D8" s="246"/>
      <c r="E8" s="39" t="s">
        <v>127</v>
      </c>
      <c r="F8" s="40">
        <f t="shared" si="0"/>
        <v>0</v>
      </c>
      <c r="G8" s="40">
        <f t="shared" si="0"/>
        <v>0</v>
      </c>
      <c r="H8" s="40">
        <f>H9</f>
        <v>3163.75</v>
      </c>
      <c r="I8" s="38">
        <v>0</v>
      </c>
    </row>
    <row r="9" spans="1:11" ht="13.5" thickBot="1">
      <c r="A9" s="241" t="s">
        <v>132</v>
      </c>
      <c r="B9" s="242"/>
      <c r="C9" s="242"/>
      <c r="D9" s="243"/>
      <c r="E9" s="65" t="s">
        <v>106</v>
      </c>
      <c r="F9" s="41">
        <f t="shared" si="0"/>
        <v>0</v>
      </c>
      <c r="G9" s="66">
        <f t="shared" si="0"/>
        <v>0</v>
      </c>
      <c r="H9" s="41">
        <f>H10</f>
        <v>3163.75</v>
      </c>
      <c r="I9" s="38">
        <v>0</v>
      </c>
    </row>
    <row r="10" spans="1:11">
      <c r="A10" s="58">
        <v>4</v>
      </c>
      <c r="B10" s="58"/>
      <c r="C10" s="58"/>
      <c r="D10" s="60"/>
      <c r="E10" s="59" t="s">
        <v>6</v>
      </c>
      <c r="F10" s="46">
        <f>F12</f>
        <v>0</v>
      </c>
      <c r="G10" s="46">
        <f>G12</f>
        <v>0</v>
      </c>
      <c r="H10" s="46">
        <f>H12</f>
        <v>3163.75</v>
      </c>
      <c r="I10" s="38">
        <v>0</v>
      </c>
    </row>
    <row r="11" spans="1:11" ht="38.25">
      <c r="A11" s="198"/>
      <c r="B11" s="58">
        <v>42</v>
      </c>
      <c r="C11" s="58"/>
      <c r="D11" s="60"/>
      <c r="E11" s="63" t="s">
        <v>95</v>
      </c>
      <c r="F11" s="42">
        <f t="shared" ref="F11:H12" si="1">F12</f>
        <v>0</v>
      </c>
      <c r="G11" s="42">
        <f t="shared" si="1"/>
        <v>0</v>
      </c>
      <c r="H11" s="42">
        <f t="shared" si="1"/>
        <v>3163.75</v>
      </c>
      <c r="I11" s="38">
        <v>0</v>
      </c>
    </row>
    <row r="12" spans="1:11">
      <c r="A12" s="198"/>
      <c r="B12" s="62"/>
      <c r="C12" s="62">
        <v>422</v>
      </c>
      <c r="D12" s="53"/>
      <c r="E12" s="54" t="s">
        <v>96</v>
      </c>
      <c r="F12" s="46">
        <f t="shared" si="1"/>
        <v>0</v>
      </c>
      <c r="G12" s="46">
        <f t="shared" si="1"/>
        <v>0</v>
      </c>
      <c r="H12" s="46">
        <f t="shared" si="1"/>
        <v>3163.75</v>
      </c>
      <c r="I12" s="38">
        <v>0</v>
      </c>
    </row>
    <row r="13" spans="1:11" ht="25.5">
      <c r="A13" s="198"/>
      <c r="B13" s="62"/>
      <c r="C13" s="62"/>
      <c r="D13" s="53">
        <v>4227</v>
      </c>
      <c r="E13" s="199" t="s">
        <v>97</v>
      </c>
      <c r="F13" s="46">
        <v>0</v>
      </c>
      <c r="G13" s="46">
        <v>0</v>
      </c>
      <c r="H13" s="46">
        <v>3163.75</v>
      </c>
      <c r="I13" s="38">
        <v>0</v>
      </c>
    </row>
    <row r="14" spans="1:11" ht="38.25">
      <c r="A14" s="238" t="s">
        <v>172</v>
      </c>
      <c r="B14" s="239"/>
      <c r="C14" s="239"/>
      <c r="D14" s="240"/>
      <c r="E14" s="200" t="s">
        <v>167</v>
      </c>
      <c r="F14" s="201">
        <f>F15+F20</f>
        <v>0</v>
      </c>
      <c r="G14" s="201">
        <f>G15+G20</f>
        <v>0</v>
      </c>
      <c r="H14" s="201">
        <f>H15</f>
        <v>85352.5</v>
      </c>
      <c r="I14" s="38">
        <v>0</v>
      </c>
      <c r="J14" s="34"/>
      <c r="K14" s="34"/>
    </row>
    <row r="15" spans="1:11" ht="13.5" thickBot="1">
      <c r="A15" s="241" t="s">
        <v>132</v>
      </c>
      <c r="B15" s="242"/>
      <c r="C15" s="242"/>
      <c r="D15" s="243"/>
      <c r="E15" s="65" t="s">
        <v>106</v>
      </c>
      <c r="F15" s="41">
        <f>F16</f>
        <v>0</v>
      </c>
      <c r="G15" s="66">
        <f>G16</f>
        <v>0</v>
      </c>
      <c r="H15" s="41">
        <f>H16+H30</f>
        <v>85352.5</v>
      </c>
      <c r="I15" s="38">
        <v>0</v>
      </c>
      <c r="J15" s="34"/>
      <c r="K15" s="34"/>
    </row>
    <row r="16" spans="1:11">
      <c r="A16" s="58">
        <v>4</v>
      </c>
      <c r="B16" s="58"/>
      <c r="C16" s="58"/>
      <c r="D16" s="60"/>
      <c r="E16" s="59" t="s">
        <v>6</v>
      </c>
      <c r="F16" s="46">
        <f>F18</f>
        <v>0</v>
      </c>
      <c r="G16" s="46">
        <f>G18</f>
        <v>0</v>
      </c>
      <c r="H16" s="46">
        <f>H18</f>
        <v>85352.5</v>
      </c>
      <c r="I16" s="38">
        <v>0</v>
      </c>
      <c r="J16" s="34"/>
      <c r="K16" s="34"/>
    </row>
    <row r="17" spans="1:11" ht="38.25">
      <c r="A17" s="198"/>
      <c r="B17" s="58">
        <v>42</v>
      </c>
      <c r="C17" s="58"/>
      <c r="D17" s="60"/>
      <c r="E17" s="63" t="s">
        <v>95</v>
      </c>
      <c r="F17" s="42">
        <f t="shared" ref="F17:H18" si="2">F18</f>
        <v>0</v>
      </c>
      <c r="G17" s="42">
        <f t="shared" si="2"/>
        <v>0</v>
      </c>
      <c r="H17" s="42">
        <f t="shared" si="2"/>
        <v>85352.5</v>
      </c>
      <c r="I17" s="38">
        <v>0</v>
      </c>
      <c r="J17" s="34"/>
      <c r="K17" s="34"/>
    </row>
    <row r="18" spans="1:11">
      <c r="A18" s="198"/>
      <c r="B18" s="62"/>
      <c r="C18" s="62">
        <v>421</v>
      </c>
      <c r="D18" s="53"/>
      <c r="E18" s="54" t="s">
        <v>165</v>
      </c>
      <c r="F18" s="46">
        <f t="shared" si="2"/>
        <v>0</v>
      </c>
      <c r="G18" s="46">
        <f t="shared" si="2"/>
        <v>0</v>
      </c>
      <c r="H18" s="46">
        <f t="shared" si="2"/>
        <v>85352.5</v>
      </c>
      <c r="I18" s="38">
        <v>0</v>
      </c>
      <c r="J18" s="34"/>
      <c r="K18" s="34"/>
    </row>
    <row r="19" spans="1:11">
      <c r="A19" s="198"/>
      <c r="B19" s="62"/>
      <c r="C19" s="62"/>
      <c r="D19" s="53">
        <v>4212</v>
      </c>
      <c r="E19" s="64" t="s">
        <v>166</v>
      </c>
      <c r="F19" s="46">
        <v>0</v>
      </c>
      <c r="G19" s="46">
        <v>0</v>
      </c>
      <c r="H19" s="46">
        <v>85352.5</v>
      </c>
      <c r="I19" s="38">
        <v>0</v>
      </c>
      <c r="J19" s="34"/>
      <c r="K19" s="34"/>
    </row>
    <row r="20" spans="1:11" ht="25.5">
      <c r="A20" s="244" t="s">
        <v>168</v>
      </c>
      <c r="B20" s="245"/>
      <c r="C20" s="245"/>
      <c r="D20" s="246"/>
      <c r="E20" s="39" t="s">
        <v>169</v>
      </c>
      <c r="F20" s="40">
        <f>F21+F26</f>
        <v>0</v>
      </c>
      <c r="G20" s="40">
        <f>G21+G26</f>
        <v>0</v>
      </c>
      <c r="H20" s="40">
        <f>H21+H26</f>
        <v>26687.5</v>
      </c>
      <c r="I20" s="38">
        <v>0</v>
      </c>
    </row>
    <row r="21" spans="1:11" ht="26.25" thickBot="1">
      <c r="A21" s="247" t="s">
        <v>150</v>
      </c>
      <c r="B21" s="248"/>
      <c r="C21" s="248"/>
      <c r="D21" s="248"/>
      <c r="E21" s="67" t="s">
        <v>112</v>
      </c>
      <c r="F21" s="41">
        <f>F22</f>
        <v>0</v>
      </c>
      <c r="G21" s="66">
        <f>G22</f>
        <v>0</v>
      </c>
      <c r="H21" s="41">
        <f>H22+H35</f>
        <v>26687.5</v>
      </c>
      <c r="I21" s="38">
        <v>0</v>
      </c>
    </row>
    <row r="22" spans="1:11">
      <c r="A22" s="58">
        <v>4</v>
      </c>
      <c r="B22" s="58"/>
      <c r="C22" s="58"/>
      <c r="D22" s="60"/>
      <c r="E22" s="202" t="s">
        <v>6</v>
      </c>
      <c r="F22" s="46">
        <f>F24</f>
        <v>0</v>
      </c>
      <c r="G22" s="46">
        <f>G24</f>
        <v>0</v>
      </c>
      <c r="H22" s="46">
        <f>H24</f>
        <v>26687.5</v>
      </c>
      <c r="I22" s="38">
        <v>0</v>
      </c>
    </row>
    <row r="23" spans="1:11" ht="38.25">
      <c r="A23" s="198"/>
      <c r="B23" s="58">
        <v>45</v>
      </c>
      <c r="C23" s="58"/>
      <c r="D23" s="60"/>
      <c r="E23" s="63" t="s">
        <v>170</v>
      </c>
      <c r="F23" s="42">
        <f t="shared" ref="F23:H24" si="3">F24</f>
        <v>0</v>
      </c>
      <c r="G23" s="42">
        <f t="shared" si="3"/>
        <v>0</v>
      </c>
      <c r="H23" s="42">
        <f t="shared" si="3"/>
        <v>26687.5</v>
      </c>
      <c r="I23" s="38">
        <v>0</v>
      </c>
    </row>
    <row r="24" spans="1:11" ht="25.5">
      <c r="A24" s="198"/>
      <c r="B24" s="62"/>
      <c r="C24" s="62">
        <v>452</v>
      </c>
      <c r="D24" s="53"/>
      <c r="E24" s="64" t="s">
        <v>164</v>
      </c>
      <c r="F24" s="46">
        <f t="shared" si="3"/>
        <v>0</v>
      </c>
      <c r="G24" s="46">
        <f t="shared" si="3"/>
        <v>0</v>
      </c>
      <c r="H24" s="46">
        <f t="shared" si="3"/>
        <v>26687.5</v>
      </c>
      <c r="I24" s="38">
        <v>0</v>
      </c>
    </row>
    <row r="25" spans="1:11" ht="25.5">
      <c r="A25" s="198"/>
      <c r="B25" s="62"/>
      <c r="C25" s="62"/>
      <c r="D25" s="53">
        <v>4521</v>
      </c>
      <c r="E25" s="64" t="s">
        <v>164</v>
      </c>
      <c r="F25" s="46">
        <v>0</v>
      </c>
      <c r="G25" s="46">
        <v>0</v>
      </c>
      <c r="H25" s="46">
        <v>26687.5</v>
      </c>
      <c r="I25" s="38">
        <v>0</v>
      </c>
    </row>
  </sheetData>
  <mergeCells count="11">
    <mergeCell ref="A1:I1"/>
    <mergeCell ref="A3:I3"/>
    <mergeCell ref="A5:E5"/>
    <mergeCell ref="A6:E6"/>
    <mergeCell ref="A7:D7"/>
    <mergeCell ref="A14:D14"/>
    <mergeCell ref="A15:D15"/>
    <mergeCell ref="A20:D20"/>
    <mergeCell ref="A21:D21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financ.</vt:lpstr>
      <vt:lpstr>Rashodi prema funkcijskoj k</vt:lpstr>
      <vt:lpstr>Račun financiranja</vt:lpstr>
      <vt:lpstr>Programska klasifikacija-4002</vt:lpstr>
      <vt:lpstr>Programska klasifikacija -4003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Dina Buterin</cp:lastModifiedBy>
  <cp:lastPrinted>2024-07-10T11:27:34Z</cp:lastPrinted>
  <dcterms:created xsi:type="dcterms:W3CDTF">2022-08-12T12:51:27Z</dcterms:created>
  <dcterms:modified xsi:type="dcterms:W3CDTF">2024-07-10T11:58:43Z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